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TENDER\KONTROLNÉ ROZPOČTY\Zariadenie pre seniorov v obci Vinodol\"/>
    </mc:Choice>
  </mc:AlternateContent>
  <bookViews>
    <workbookView xWindow="0" yWindow="0" windowWidth="0" windowHeight="0"/>
  </bookViews>
  <sheets>
    <sheet name="Rekapitulácia stavby" sheetId="1" r:id="rId1"/>
    <sheet name="01 - SO 01 - Architektúra..." sheetId="2" r:id="rId2"/>
    <sheet name="02 - SO 02 - Zdravotechnika" sheetId="3" r:id="rId3"/>
    <sheet name="03 - SO 03 - Elektrika a ..." sheetId="4" r:id="rId4"/>
    <sheet name="04 - SO 04 - Spevnené plochy" sheetId="5" r:id="rId5"/>
    <sheet name="05 - SO 05 - Vodovodná pr..." sheetId="6" r:id="rId6"/>
    <sheet name="06 - SO 06 - Vykurovanie" sheetId="7" r:id="rId7"/>
    <sheet name="07 - SO 07 - Kanalizácia ..." sheetId="8" r:id="rId8"/>
    <sheet name="08 - SO 08 - Elektro príp..." sheetId="9" r:id="rId9"/>
    <sheet name="09 - SO 09 - Prípojka plyn" sheetId="10" r:id="rId10"/>
    <sheet name="10 - SO 10 - Vzduchotechnika" sheetId="11" r:id="rId11"/>
  </sheets>
  <definedNames>
    <definedName name="_xlnm.Print_Area" localSheetId="0">'Rekapitulácia stavby'!$D$4:$AO$76,'Rekapitulácia stavby'!$C$82:$AQ$105</definedName>
    <definedName name="_xlnm.Print_Titles" localSheetId="0">'Rekapitulácia stavby'!$92:$92</definedName>
    <definedName name="_xlnm._FilterDatabase" localSheetId="1" hidden="1">'01 - SO 01 - Architektúra...'!$C$136:$K$330</definedName>
    <definedName name="_xlnm.Print_Area" localSheetId="1">'01 - SO 01 - Architektúra...'!$C$4:$J$76,'01 - SO 01 - Architektúra...'!$C$124:$J$330</definedName>
    <definedName name="_xlnm.Print_Titles" localSheetId="1">'01 - SO 01 - Architektúra...'!$136:$136</definedName>
    <definedName name="_xlnm._FilterDatabase" localSheetId="2" hidden="1">'02 - SO 02 - Zdravotechnika'!$C$123:$K$203</definedName>
    <definedName name="_xlnm.Print_Area" localSheetId="2">'02 - SO 02 - Zdravotechnika'!$C$4:$J$76,'02 - SO 02 - Zdravotechnika'!$C$111:$J$203</definedName>
    <definedName name="_xlnm.Print_Titles" localSheetId="2">'02 - SO 02 - Zdravotechnika'!$123:$123</definedName>
    <definedName name="_xlnm._FilterDatabase" localSheetId="3" hidden="1">'03 - SO 03 - Elektrika a ...'!$C$122:$K$257</definedName>
    <definedName name="_xlnm.Print_Area" localSheetId="3">'03 - SO 03 - Elektrika a ...'!$C$4:$J$76,'03 - SO 03 - Elektrika a ...'!$C$110:$J$257</definedName>
    <definedName name="_xlnm.Print_Titles" localSheetId="3">'03 - SO 03 - Elektrika a ...'!$122:$122</definedName>
    <definedName name="_xlnm._FilterDatabase" localSheetId="4" hidden="1">'04 - SO 04 - Spevnené plochy'!$C$119:$K$145</definedName>
    <definedName name="_xlnm.Print_Area" localSheetId="4">'04 - SO 04 - Spevnené plochy'!$C$4:$J$76,'04 - SO 04 - Spevnené plochy'!$C$107:$J$145</definedName>
    <definedName name="_xlnm.Print_Titles" localSheetId="4">'04 - SO 04 - Spevnené plochy'!$119:$119</definedName>
    <definedName name="_xlnm._FilterDatabase" localSheetId="5" hidden="1">'05 - SO 05 - Vodovodná pr...'!$C$123:$K$173</definedName>
    <definedName name="_xlnm.Print_Area" localSheetId="5">'05 - SO 05 - Vodovodná pr...'!$C$4:$J$76,'05 - SO 05 - Vodovodná pr...'!$C$111:$J$173</definedName>
    <definedName name="_xlnm.Print_Titles" localSheetId="5">'05 - SO 05 - Vodovodná pr...'!$123:$123</definedName>
    <definedName name="_xlnm._FilterDatabase" localSheetId="6" hidden="1">'06 - SO 06 - Vykurovanie'!$C$118:$K$175</definedName>
    <definedName name="_xlnm.Print_Area" localSheetId="6">'06 - SO 06 - Vykurovanie'!$C$4:$J$76,'06 - SO 06 - Vykurovanie'!$C$106:$J$175</definedName>
    <definedName name="_xlnm.Print_Titles" localSheetId="6">'06 - SO 06 - Vykurovanie'!$118:$118</definedName>
    <definedName name="_xlnm._FilterDatabase" localSheetId="7" hidden="1">'07 - SO 07 - Kanalizácia ...'!$C$123:$K$186</definedName>
    <definedName name="_xlnm.Print_Area" localSheetId="7">'07 - SO 07 - Kanalizácia ...'!$C$4:$J$76,'07 - SO 07 - Kanalizácia ...'!$C$111:$J$186</definedName>
    <definedName name="_xlnm.Print_Titles" localSheetId="7">'07 - SO 07 - Kanalizácia ...'!$123:$123</definedName>
    <definedName name="_xlnm._FilterDatabase" localSheetId="8" hidden="1">'08 - SO 08 - Elektro príp...'!$C$121:$K$166</definedName>
    <definedName name="_xlnm.Print_Area" localSheetId="8">'08 - SO 08 - Elektro príp...'!$C$4:$J$76,'08 - SO 08 - Elektro príp...'!$C$109:$J$166</definedName>
    <definedName name="_xlnm.Print_Titles" localSheetId="8">'08 - SO 08 - Elektro príp...'!$121:$121</definedName>
    <definedName name="_xlnm._FilterDatabase" localSheetId="9" hidden="1">'09 - SO 09 - Prípojka plyn'!$C$125:$K$162</definedName>
    <definedName name="_xlnm.Print_Area" localSheetId="9">'09 - SO 09 - Prípojka plyn'!$C$4:$J$76,'09 - SO 09 - Prípojka plyn'!$C$113:$J$162</definedName>
    <definedName name="_xlnm.Print_Titles" localSheetId="9">'09 - SO 09 - Prípojka plyn'!$125:$125</definedName>
    <definedName name="_xlnm._FilterDatabase" localSheetId="10" hidden="1">'10 - SO 10 - Vzduchotechnika'!$C$117:$K$134</definedName>
    <definedName name="_xlnm.Print_Area" localSheetId="10">'10 - SO 10 - Vzduchotechnika'!$C$4:$J$76,'10 - SO 10 - Vzduchotechnika'!$C$105:$J$134</definedName>
    <definedName name="_xlnm.Print_Titles" localSheetId="10">'10 - SO 10 - Vzduchotechnika'!$117:$117</definedName>
  </definedNames>
  <calcPr/>
</workbook>
</file>

<file path=xl/calcChain.xml><?xml version="1.0" encoding="utf-8"?>
<calcChain xmlns="http://schemas.openxmlformats.org/spreadsheetml/2006/main">
  <c i="11" l="1" r="J37"/>
  <c r="J36"/>
  <c i="1" r="AY104"/>
  <c i="11" r="J35"/>
  <c i="1" r="AX104"/>
  <c i="11"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J115"/>
  <c r="J114"/>
  <c r="F114"/>
  <c r="F112"/>
  <c r="E110"/>
  <c r="J92"/>
  <c r="J91"/>
  <c r="F91"/>
  <c r="F89"/>
  <c r="E87"/>
  <c r="J18"/>
  <c r="E18"/>
  <c r="F92"/>
  <c r="J17"/>
  <c r="J12"/>
  <c r="J89"/>
  <c r="E7"/>
  <c r="E85"/>
  <c i="10" r="J37"/>
  <c r="J36"/>
  <c i="1" r="AY103"/>
  <c i="10" r="J35"/>
  <c i="1" r="AX103"/>
  <c i="10" r="BI162"/>
  <c r="BH162"/>
  <c r="BG162"/>
  <c r="BE162"/>
  <c r="T162"/>
  <c r="R162"/>
  <c r="P162"/>
  <c r="BI161"/>
  <c r="BH161"/>
  <c r="BG161"/>
  <c r="BE161"/>
  <c r="T161"/>
  <c r="R161"/>
  <c r="P161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1"/>
  <c r="BH151"/>
  <c r="BG151"/>
  <c r="BE151"/>
  <c r="T151"/>
  <c r="R151"/>
  <c r="P151"/>
  <c r="BI150"/>
  <c r="BH150"/>
  <c r="BG150"/>
  <c r="BE150"/>
  <c r="T150"/>
  <c r="R150"/>
  <c r="P150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0"/>
  <c r="BH140"/>
  <c r="BG140"/>
  <c r="BE140"/>
  <c r="T140"/>
  <c r="T139"/>
  <c r="R140"/>
  <c r="R139"/>
  <c r="P140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J123"/>
  <c r="J122"/>
  <c r="F122"/>
  <c r="F120"/>
  <c r="E118"/>
  <c r="J92"/>
  <c r="J91"/>
  <c r="F91"/>
  <c r="F89"/>
  <c r="E87"/>
  <c r="J18"/>
  <c r="E18"/>
  <c r="F92"/>
  <c r="J17"/>
  <c r="J12"/>
  <c r="J89"/>
  <c r="E7"/>
  <c r="E116"/>
  <c i="9" r="J37"/>
  <c r="J36"/>
  <c i="1" r="AY102"/>
  <c i="9" r="J35"/>
  <c i="1" r="AX102"/>
  <c i="9" r="BI166"/>
  <c r="BH166"/>
  <c r="BG166"/>
  <c r="BE166"/>
  <c r="T166"/>
  <c r="T165"/>
  <c r="R166"/>
  <c r="R165"/>
  <c r="P166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5"/>
  <c r="BH135"/>
  <c r="BG135"/>
  <c r="BE135"/>
  <c r="T135"/>
  <c r="T134"/>
  <c r="R135"/>
  <c r="R134"/>
  <c r="P135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116"/>
  <c r="E7"/>
  <c r="E85"/>
  <c i="8" r="J37"/>
  <c r="J36"/>
  <c i="1" r="AY101"/>
  <c i="8" r="J35"/>
  <c i="1" r="AX101"/>
  <c i="8"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T141"/>
  <c r="R142"/>
  <c r="R141"/>
  <c r="P142"/>
  <c r="P141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89"/>
  <c r="E7"/>
  <c r="E85"/>
  <c i="7" r="J37"/>
  <c r="J36"/>
  <c i="1" r="AY100"/>
  <c i="7" r="J35"/>
  <c i="1" r="AX100"/>
  <c i="7"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J116"/>
  <c r="J115"/>
  <c r="F115"/>
  <c r="F113"/>
  <c r="E111"/>
  <c r="J92"/>
  <c r="J91"/>
  <c r="F91"/>
  <c r="F89"/>
  <c r="E87"/>
  <c r="J18"/>
  <c r="E18"/>
  <c r="F116"/>
  <c r="J17"/>
  <c r="J12"/>
  <c r="J113"/>
  <c r="E7"/>
  <c r="E109"/>
  <c i="6" r="J37"/>
  <c r="J36"/>
  <c i="1" r="AY99"/>
  <c i="6" r="J35"/>
  <c i="1" r="AX99"/>
  <c i="6"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58"/>
  <c r="BH158"/>
  <c r="BG158"/>
  <c r="BE158"/>
  <c r="T158"/>
  <c r="T157"/>
  <c r="R158"/>
  <c r="R157"/>
  <c r="P158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118"/>
  <c r="E7"/>
  <c r="E114"/>
  <c i="5" r="J37"/>
  <c r="J36"/>
  <c i="1" r="AY98"/>
  <c i="5" r="J35"/>
  <c i="1" r="AX98"/>
  <c i="5" r="BI145"/>
  <c r="BH145"/>
  <c r="BG145"/>
  <c r="BE145"/>
  <c r="T145"/>
  <c r="T144"/>
  <c r="R145"/>
  <c r="R144"/>
  <c r="P145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J117"/>
  <c r="J116"/>
  <c r="F116"/>
  <c r="F114"/>
  <c r="E112"/>
  <c r="J92"/>
  <c r="J91"/>
  <c r="F91"/>
  <c r="F89"/>
  <c r="E87"/>
  <c r="J18"/>
  <c r="E18"/>
  <c r="F92"/>
  <c r="J17"/>
  <c r="J12"/>
  <c r="J89"/>
  <c r="E7"/>
  <c r="E110"/>
  <c i="4" r="J37"/>
  <c r="J36"/>
  <c i="1" r="AY97"/>
  <c i="4" r="J35"/>
  <c i="1" r="AX97"/>
  <c i="4" r="BI257"/>
  <c r="BH257"/>
  <c r="BG257"/>
  <c r="BE257"/>
  <c r="T257"/>
  <c r="T256"/>
  <c r="R257"/>
  <c r="R256"/>
  <c r="P257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117"/>
  <c r="E7"/>
  <c r="E113"/>
  <c i="3" r="J37"/>
  <c r="J36"/>
  <c i="1" r="AY96"/>
  <c i="3" r="J35"/>
  <c i="1" r="AX96"/>
  <c i="3"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118"/>
  <c r="E7"/>
  <c r="E114"/>
  <c i="2" r="J37"/>
  <c r="J36"/>
  <c i="1" r="AY95"/>
  <c i="2" r="J35"/>
  <c i="1" r="AX95"/>
  <c i="2"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5"/>
  <c r="BH275"/>
  <c r="BG275"/>
  <c r="BE275"/>
  <c r="T275"/>
  <c r="R275"/>
  <c r="P275"/>
  <c r="BI274"/>
  <c r="BH274"/>
  <c r="BG274"/>
  <c r="BE274"/>
  <c r="T274"/>
  <c r="R274"/>
  <c r="P274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3"/>
  <c r="BH243"/>
  <c r="BG243"/>
  <c r="BE243"/>
  <c r="T243"/>
  <c r="T242"/>
  <c r="R243"/>
  <c r="R242"/>
  <c r="P243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J134"/>
  <c r="J133"/>
  <c r="F133"/>
  <c r="F131"/>
  <c r="E129"/>
  <c r="J92"/>
  <c r="J91"/>
  <c r="F91"/>
  <c r="F89"/>
  <c r="E87"/>
  <c r="J18"/>
  <c r="E18"/>
  <c r="F92"/>
  <c r="J17"/>
  <c r="J12"/>
  <c r="J131"/>
  <c r="E7"/>
  <c r="E85"/>
  <c i="1" r="L90"/>
  <c r="AM90"/>
  <c r="AM89"/>
  <c r="L89"/>
  <c r="AM87"/>
  <c r="L87"/>
  <c r="L85"/>
  <c r="L84"/>
  <c i="11" r="BK134"/>
  <c r="BK133"/>
  <c r="J132"/>
  <c r="BK131"/>
  <c r="BK130"/>
  <c r="BK129"/>
  <c r="J128"/>
  <c r="J127"/>
  <c r="BK126"/>
  <c r="BK121"/>
  <c i="10" r="J162"/>
  <c r="BK161"/>
  <c r="J157"/>
  <c r="J155"/>
  <c r="BK154"/>
  <c r="BK150"/>
  <c r="J143"/>
  <c r="BK137"/>
  <c r="BK136"/>
  <c r="BK131"/>
  <c i="9" r="BK166"/>
  <c r="BK162"/>
  <c r="J161"/>
  <c r="J160"/>
  <c r="BK157"/>
  <c r="J156"/>
  <c r="BK154"/>
  <c r="BK153"/>
  <c r="J152"/>
  <c r="BK150"/>
  <c r="J149"/>
  <c r="J148"/>
  <c r="J147"/>
  <c r="BK146"/>
  <c r="BK145"/>
  <c r="J141"/>
  <c r="J140"/>
  <c r="J139"/>
  <c r="BK135"/>
  <c r="BK132"/>
  <c r="J129"/>
  <c r="BK128"/>
  <c r="J126"/>
  <c i="8" r="J185"/>
  <c r="BK183"/>
  <c r="J182"/>
  <c r="BK181"/>
  <c r="BK174"/>
  <c r="J173"/>
  <c r="BK172"/>
  <c r="BK169"/>
  <c r="J168"/>
  <c r="BK166"/>
  <c r="BK162"/>
  <c r="BK161"/>
  <c r="J151"/>
  <c r="BK148"/>
  <c r="BK145"/>
  <c r="J144"/>
  <c r="J142"/>
  <c r="J136"/>
  <c r="BK133"/>
  <c r="J131"/>
  <c r="BK128"/>
  <c r="J127"/>
  <c i="7" r="BK174"/>
  <c r="J168"/>
  <c r="BK165"/>
  <c r="J162"/>
  <c r="J161"/>
  <c r="BK160"/>
  <c r="J158"/>
  <c r="J157"/>
  <c r="BK154"/>
  <c r="BK151"/>
  <c r="BK150"/>
  <c r="J149"/>
  <c r="BK146"/>
  <c r="BK145"/>
  <c r="J144"/>
  <c r="J143"/>
  <c r="BK141"/>
  <c r="J135"/>
  <c r="J129"/>
  <c r="J128"/>
  <c r="J124"/>
  <c r="BK122"/>
  <c i="6" r="BK173"/>
  <c r="J172"/>
  <c r="BK170"/>
  <c r="J167"/>
  <c r="J165"/>
  <c r="J163"/>
  <c r="J162"/>
  <c r="BK156"/>
  <c r="BK155"/>
  <c r="J152"/>
  <c r="J151"/>
  <c r="J147"/>
  <c r="BK145"/>
  <c r="BK141"/>
  <c r="BK138"/>
  <c r="J137"/>
  <c r="J135"/>
  <c r="J134"/>
  <c r="BK132"/>
  <c r="BK130"/>
  <c r="BK128"/>
  <c r="BK127"/>
  <c i="5" r="BK143"/>
  <c r="BK142"/>
  <c r="BK140"/>
  <c r="BK139"/>
  <c r="BK138"/>
  <c r="BK137"/>
  <c r="BK135"/>
  <c r="BK132"/>
  <c r="BK131"/>
  <c i="4" r="J257"/>
  <c r="J255"/>
  <c r="J254"/>
  <c r="J251"/>
  <c r="J248"/>
  <c r="BK247"/>
  <c r="BK244"/>
  <c r="J243"/>
  <c r="J242"/>
  <c r="J241"/>
  <c r="J238"/>
  <c r="BK237"/>
  <c r="J232"/>
  <c r="J230"/>
  <c r="BK227"/>
  <c r="BK226"/>
  <c r="BK224"/>
  <c r="BK221"/>
  <c r="J220"/>
  <c r="BK218"/>
  <c r="BK210"/>
  <c r="BK208"/>
  <c r="BK207"/>
  <c r="BK205"/>
  <c r="BK203"/>
  <c r="BK197"/>
  <c r="J194"/>
  <c r="BK193"/>
  <c r="J192"/>
  <c r="BK191"/>
  <c r="BK190"/>
  <c r="BK189"/>
  <c r="J188"/>
  <c r="BK186"/>
  <c r="J184"/>
  <c r="BK183"/>
  <c r="BK182"/>
  <c r="BK181"/>
  <c r="J180"/>
  <c r="J179"/>
  <c r="J175"/>
  <c r="J174"/>
  <c r="J170"/>
  <c r="BK167"/>
  <c r="J164"/>
  <c r="J162"/>
  <c r="BK159"/>
  <c r="J158"/>
  <c r="J157"/>
  <c r="J156"/>
  <c r="J154"/>
  <c r="J153"/>
  <c r="J149"/>
  <c r="J147"/>
  <c r="J144"/>
  <c r="J141"/>
  <c r="J140"/>
  <c r="J137"/>
  <c r="J133"/>
  <c r="BK132"/>
  <c r="J128"/>
  <c i="3" r="J201"/>
  <c r="BK200"/>
  <c r="BK197"/>
  <c r="J196"/>
  <c r="J195"/>
  <c r="BK194"/>
  <c r="BK193"/>
  <c r="BK192"/>
  <c r="BK190"/>
  <c r="J189"/>
  <c r="J187"/>
  <c r="J186"/>
  <c r="BK184"/>
  <c r="BK182"/>
  <c r="J176"/>
  <c r="J175"/>
  <c r="BK171"/>
  <c r="BK167"/>
  <c r="BK163"/>
  <c r="BK161"/>
  <c r="BK160"/>
  <c r="BK157"/>
  <c r="J156"/>
  <c r="BK155"/>
  <c r="J154"/>
  <c r="BK151"/>
  <c r="J149"/>
  <c r="J148"/>
  <c r="BK147"/>
  <c r="BK142"/>
  <c r="J141"/>
  <c r="BK138"/>
  <c r="BK137"/>
  <c r="J135"/>
  <c r="J134"/>
  <c r="J132"/>
  <c r="BK129"/>
  <c r="BK127"/>
  <c i="2" r="BK325"/>
  <c r="J323"/>
  <c r="BK322"/>
  <c r="J319"/>
  <c r="J318"/>
  <c r="BK314"/>
  <c r="BK312"/>
  <c r="BK310"/>
  <c r="BK308"/>
  <c r="BK306"/>
  <c r="J304"/>
  <c r="BK303"/>
  <c r="J299"/>
  <c r="J298"/>
  <c r="BK297"/>
  <c r="BK293"/>
  <c r="BK292"/>
  <c r="J288"/>
  <c r="BK286"/>
  <c r="BK281"/>
  <c r="BK280"/>
  <c r="J279"/>
  <c r="J278"/>
  <c r="BK277"/>
  <c r="BK275"/>
  <c r="BK274"/>
  <c r="J272"/>
  <c r="J271"/>
  <c r="BK268"/>
  <c r="BK267"/>
  <c r="J265"/>
  <c r="BK262"/>
  <c r="BK260"/>
  <c r="BK258"/>
  <c r="J257"/>
  <c r="BK254"/>
  <c r="BK252"/>
  <c r="BK251"/>
  <c r="J250"/>
  <c r="BK247"/>
  <c r="J246"/>
  <c r="J241"/>
  <c r="J240"/>
  <c r="BK236"/>
  <c r="BK235"/>
  <c r="BK233"/>
  <c r="BK228"/>
  <c r="J227"/>
  <c r="BK226"/>
  <c r="J219"/>
  <c r="J218"/>
  <c r="BK212"/>
  <c r="BK209"/>
  <c r="BK208"/>
  <c r="BK206"/>
  <c r="J201"/>
  <c r="BK198"/>
  <c r="J197"/>
  <c r="J193"/>
  <c r="BK192"/>
  <c r="J191"/>
  <c r="J190"/>
  <c r="J187"/>
  <c r="J186"/>
  <c r="BK185"/>
  <c r="BK184"/>
  <c r="BK183"/>
  <c r="J182"/>
  <c r="BK178"/>
  <c r="BK175"/>
  <c r="BK174"/>
  <c r="J171"/>
  <c r="J168"/>
  <c r="BK165"/>
  <c r="BK164"/>
  <c r="BK163"/>
  <c r="BK161"/>
  <c r="BK160"/>
  <c r="BK159"/>
  <c r="J158"/>
  <c r="J157"/>
  <c r="J156"/>
  <c r="J155"/>
  <c r="J153"/>
  <c r="J151"/>
  <c r="BK150"/>
  <c r="BK149"/>
  <c r="J148"/>
  <c r="J147"/>
  <c r="J146"/>
  <c r="J145"/>
  <c r="BK144"/>
  <c r="BK142"/>
  <c r="BK140"/>
  <c i="1" r="AS94"/>
  <c i="11" r="J134"/>
  <c r="J133"/>
  <c r="BK132"/>
  <c r="J131"/>
  <c r="J130"/>
  <c r="J129"/>
  <c r="BK128"/>
  <c r="J124"/>
  <c r="J122"/>
  <c i="10" r="J161"/>
  <c r="BK159"/>
  <c r="BK153"/>
  <c r="J151"/>
  <c r="J150"/>
  <c r="BK147"/>
  <c r="J146"/>
  <c r="J145"/>
  <c r="J144"/>
  <c r="BK140"/>
  <c r="BK138"/>
  <c r="J136"/>
  <c r="J133"/>
  <c r="J130"/>
  <c r="BK129"/>
  <c i="9" r="J166"/>
  <c r="BK163"/>
  <c r="J162"/>
  <c r="J159"/>
  <c r="BK158"/>
  <c r="J154"/>
  <c r="J151"/>
  <c r="BK149"/>
  <c r="BK148"/>
  <c r="J145"/>
  <c r="BK142"/>
  <c r="BK140"/>
  <c r="BK139"/>
  <c r="J138"/>
  <c r="J135"/>
  <c r="J132"/>
  <c r="BK130"/>
  <c r="BK129"/>
  <c r="J128"/>
  <c r="J127"/>
  <c r="BK126"/>
  <c r="J125"/>
  <c i="8" r="J186"/>
  <c r="BK184"/>
  <c r="BK182"/>
  <c r="J181"/>
  <c r="J180"/>
  <c r="BK179"/>
  <c r="BK177"/>
  <c r="BK176"/>
  <c r="J174"/>
  <c r="BK171"/>
  <c r="BK168"/>
  <c r="J163"/>
  <c r="J162"/>
  <c r="J161"/>
  <c r="J160"/>
  <c r="BK159"/>
  <c r="BK158"/>
  <c r="BK157"/>
  <c r="BK156"/>
  <c r="J155"/>
  <c r="BK152"/>
  <c r="BK150"/>
  <c r="J147"/>
  <c r="J146"/>
  <c r="J139"/>
  <c r="J137"/>
  <c r="BK136"/>
  <c r="BK135"/>
  <c r="BK130"/>
  <c r="J128"/>
  <c i="7" r="BK175"/>
  <c r="BK172"/>
  <c r="BK169"/>
  <c r="J167"/>
  <c r="J163"/>
  <c r="BK162"/>
  <c r="BK161"/>
  <c r="BK159"/>
  <c r="BK158"/>
  <c r="J156"/>
  <c r="BK155"/>
  <c r="BK153"/>
  <c r="BK148"/>
  <c r="J147"/>
  <c r="J146"/>
  <c r="BK144"/>
  <c r="J140"/>
  <c r="BK139"/>
  <c r="J133"/>
  <c r="BK132"/>
  <c r="BK130"/>
  <c r="BK129"/>
  <c r="BK128"/>
  <c r="BK127"/>
  <c r="BK126"/>
  <c r="BK123"/>
  <c r="J122"/>
  <c i="6" r="BK172"/>
  <c r="BK171"/>
  <c r="J170"/>
  <c r="BK169"/>
  <c r="BK168"/>
  <c r="BK162"/>
  <c r="J161"/>
  <c r="BK158"/>
  <c r="J156"/>
  <c r="J155"/>
  <c r="BK153"/>
  <c r="BK151"/>
  <c r="J150"/>
  <c r="J144"/>
  <c r="J141"/>
  <c r="J140"/>
  <c r="J139"/>
  <c r="J138"/>
  <c r="BK135"/>
  <c r="BK131"/>
  <c r="BK129"/>
  <c r="J128"/>
  <c i="5" r="BK145"/>
  <c r="J142"/>
  <c r="BK141"/>
  <c r="J140"/>
  <c r="J139"/>
  <c r="J136"/>
  <c r="J134"/>
  <c r="J133"/>
  <c r="J132"/>
  <c r="J130"/>
  <c r="J126"/>
  <c r="BK123"/>
  <c i="4" r="BK257"/>
  <c r="BK254"/>
  <c r="J253"/>
  <c r="J250"/>
  <c r="BK249"/>
  <c r="BK248"/>
  <c r="BK245"/>
  <c r="BK243"/>
  <c r="BK242"/>
  <c r="BK241"/>
  <c r="BK240"/>
  <c r="BK239"/>
  <c r="BK236"/>
  <c r="BK235"/>
  <c r="J234"/>
  <c r="BK233"/>
  <c r="BK232"/>
  <c r="BK230"/>
  <c r="J229"/>
  <c r="BK225"/>
  <c r="BK222"/>
  <c r="BK219"/>
  <c r="BK217"/>
  <c r="J216"/>
  <c r="BK215"/>
  <c r="BK213"/>
  <c r="BK212"/>
  <c r="J210"/>
  <c r="J207"/>
  <c r="J206"/>
  <c r="J202"/>
  <c r="BK201"/>
  <c r="J199"/>
  <c r="J197"/>
  <c r="BK194"/>
  <c r="J191"/>
  <c r="J189"/>
  <c r="BK185"/>
  <c r="J178"/>
  <c r="BK177"/>
  <c r="J176"/>
  <c r="BK175"/>
  <c r="BK173"/>
  <c r="BK172"/>
  <c r="J168"/>
  <c r="BK165"/>
  <c r="BK162"/>
  <c r="BK160"/>
  <c r="BK156"/>
  <c r="BK154"/>
  <c r="J150"/>
  <c r="J148"/>
  <c r="BK147"/>
  <c r="BK146"/>
  <c r="BK144"/>
  <c r="BK143"/>
  <c r="BK142"/>
  <c r="BK139"/>
  <c r="J136"/>
  <c r="BK129"/>
  <c r="J127"/>
  <c i="3" r="J203"/>
  <c r="BK202"/>
  <c r="J200"/>
  <c r="J197"/>
  <c r="J192"/>
  <c r="BK189"/>
  <c r="BK187"/>
  <c r="BK185"/>
  <c r="BK183"/>
  <c r="BK181"/>
  <c r="J180"/>
  <c r="J179"/>
  <c r="BK175"/>
  <c r="J173"/>
  <c r="J171"/>
  <c r="BK166"/>
  <c r="BK162"/>
  <c r="J161"/>
  <c r="J157"/>
  <c r="BK154"/>
  <c r="J153"/>
  <c r="J152"/>
  <c r="J151"/>
  <c r="BK149"/>
  <c r="BK148"/>
  <c r="J147"/>
  <c r="J144"/>
  <c r="J143"/>
  <c r="J138"/>
  <c r="BK136"/>
  <c r="BK134"/>
  <c r="BK133"/>
  <c r="J131"/>
  <c r="BK130"/>
  <c r="J129"/>
  <c r="J127"/>
  <c i="2" r="J329"/>
  <c r="J328"/>
  <c r="BK326"/>
  <c r="J325"/>
  <c r="BK324"/>
  <c r="BK319"/>
  <c r="BK318"/>
  <c r="J317"/>
  <c r="J316"/>
  <c r="J311"/>
  <c r="BK304"/>
  <c r="BK301"/>
  <c r="J300"/>
  <c r="BK298"/>
  <c r="J295"/>
  <c r="BK294"/>
  <c r="J293"/>
  <c r="J292"/>
  <c r="J291"/>
  <c r="J289"/>
  <c r="J284"/>
  <c r="BK283"/>
  <c r="BK278"/>
  <c r="J274"/>
  <c r="J270"/>
  <c r="J269"/>
  <c r="BK266"/>
  <c r="BK265"/>
  <c r="J264"/>
  <c r="J262"/>
  <c r="J259"/>
  <c r="BK256"/>
  <c r="BK250"/>
  <c r="J249"/>
  <c r="BK248"/>
  <c r="J247"/>
  <c r="J243"/>
  <c r="BK241"/>
  <c r="BK240"/>
  <c r="BK234"/>
  <c r="J233"/>
  <c r="BK231"/>
  <c r="J229"/>
  <c r="J228"/>
  <c r="BK225"/>
  <c r="J224"/>
  <c r="BK223"/>
  <c r="BK222"/>
  <c r="BK220"/>
  <c r="BK219"/>
  <c r="BK218"/>
  <c r="J217"/>
  <c r="BK216"/>
  <c r="J213"/>
  <c r="J211"/>
  <c r="J207"/>
  <c r="J204"/>
  <c r="J203"/>
  <c r="BK202"/>
  <c r="BK200"/>
  <c r="BK199"/>
  <c r="BK195"/>
  <c r="J194"/>
  <c r="BK190"/>
  <c r="BK188"/>
  <c r="J183"/>
  <c r="J181"/>
  <c r="J180"/>
  <c r="BK179"/>
  <c r="J178"/>
  <c r="BK177"/>
  <c r="J173"/>
  <c r="J172"/>
  <c r="BK171"/>
  <c r="J170"/>
  <c r="J169"/>
  <c r="J167"/>
  <c r="J166"/>
  <c r="J164"/>
  <c r="J163"/>
  <c r="BK162"/>
  <c r="J161"/>
  <c r="J159"/>
  <c r="BK157"/>
  <c r="BK156"/>
  <c r="BK153"/>
  <c r="J152"/>
  <c r="BK151"/>
  <c r="J150"/>
  <c r="J149"/>
  <c r="BK147"/>
  <c r="BK146"/>
  <c r="J144"/>
  <c r="BK143"/>
  <c r="BK141"/>
  <c i="11" r="BK127"/>
  <c r="J126"/>
  <c r="J125"/>
  <c r="BK124"/>
  <c r="J123"/>
  <c r="BK122"/>
  <c r="J121"/>
  <c i="10" r="J158"/>
  <c r="BK156"/>
  <c r="J147"/>
  <c r="BK146"/>
  <c r="BK145"/>
  <c r="BK143"/>
  <c r="J134"/>
  <c r="J132"/>
  <c i="9" r="J164"/>
  <c r="BK160"/>
  <c r="J158"/>
  <c r="BK156"/>
  <c r="J155"/>
  <c r="J153"/>
  <c r="BK147"/>
  <c r="J144"/>
  <c r="BK143"/>
  <c r="BK138"/>
  <c r="BK133"/>
  <c r="J131"/>
  <c r="J130"/>
  <c i="8" r="BK185"/>
  <c r="J184"/>
  <c r="J183"/>
  <c r="J178"/>
  <c r="J172"/>
  <c r="J171"/>
  <c r="J170"/>
  <c r="BK167"/>
  <c r="BK163"/>
  <c r="J159"/>
  <c r="J157"/>
  <c r="J156"/>
  <c r="BK155"/>
  <c r="BK154"/>
  <c r="J153"/>
  <c r="J152"/>
  <c r="J150"/>
  <c r="J149"/>
  <c r="J148"/>
  <c r="BK147"/>
  <c r="BK146"/>
  <c r="BK144"/>
  <c r="BK142"/>
  <c r="J140"/>
  <c r="BK137"/>
  <c r="J135"/>
  <c r="BK134"/>
  <c r="J133"/>
  <c r="BK132"/>
  <c r="BK131"/>
  <c r="J129"/>
  <c r="BK127"/>
  <c i="7" r="BK173"/>
  <c r="J171"/>
  <c r="BK170"/>
  <c r="BK168"/>
  <c r="BK166"/>
  <c r="J165"/>
  <c r="BK164"/>
  <c r="J159"/>
  <c r="BK157"/>
  <c r="J155"/>
  <c r="J154"/>
  <c r="J152"/>
  <c r="J151"/>
  <c r="J150"/>
  <c r="BK149"/>
  <c r="J148"/>
  <c r="BK147"/>
  <c r="BK143"/>
  <c r="J142"/>
  <c r="J141"/>
  <c r="BK138"/>
  <c r="J137"/>
  <c r="J136"/>
  <c r="BK135"/>
  <c r="J134"/>
  <c r="BK131"/>
  <c r="J130"/>
  <c r="J127"/>
  <c r="J126"/>
  <c i="6" r="J173"/>
  <c r="J171"/>
  <c r="J169"/>
  <c r="J168"/>
  <c r="BK167"/>
  <c r="J166"/>
  <c r="BK165"/>
  <c r="J164"/>
  <c r="J158"/>
  <c r="J154"/>
  <c r="J153"/>
  <c r="BK150"/>
  <c r="BK149"/>
  <c r="J148"/>
  <c r="BK147"/>
  <c r="BK146"/>
  <c r="J145"/>
  <c r="J142"/>
  <c r="BK140"/>
  <c r="BK137"/>
  <c r="J130"/>
  <c i="5" r="J145"/>
  <c r="J143"/>
  <c r="J138"/>
  <c r="BK136"/>
  <c r="J131"/>
  <c r="J128"/>
  <c r="J127"/>
  <c r="BK126"/>
  <c r="BK125"/>
  <c r="J124"/>
  <c i="4" r="BK255"/>
  <c r="BK253"/>
  <c r="BK252"/>
  <c r="J247"/>
  <c r="J246"/>
  <c r="J244"/>
  <c r="BK238"/>
  <c r="J237"/>
  <c r="J236"/>
  <c r="BK234"/>
  <c r="BK231"/>
  <c r="BK229"/>
  <c r="BK228"/>
  <c r="J227"/>
  <c r="J226"/>
  <c r="J225"/>
  <c r="BK223"/>
  <c r="J221"/>
  <c r="BK220"/>
  <c r="J219"/>
  <c r="J218"/>
  <c r="J217"/>
  <c r="J212"/>
  <c r="J211"/>
  <c r="J209"/>
  <c r="J208"/>
  <c r="BK204"/>
  <c r="J203"/>
  <c r="BK202"/>
  <c r="J201"/>
  <c r="BK200"/>
  <c r="BK199"/>
  <c r="BK196"/>
  <c r="BK195"/>
  <c r="BK187"/>
  <c r="J186"/>
  <c r="J185"/>
  <c r="J182"/>
  <c r="BK180"/>
  <c r="BK179"/>
  <c r="BK176"/>
  <c r="BK174"/>
  <c r="J172"/>
  <c r="J171"/>
  <c r="BK170"/>
  <c r="J169"/>
  <c r="J167"/>
  <c r="J166"/>
  <c r="J165"/>
  <c r="J163"/>
  <c r="J161"/>
  <c r="J159"/>
  <c r="BK158"/>
  <c r="BK157"/>
  <c r="BK153"/>
  <c r="J152"/>
  <c r="BK151"/>
  <c r="BK148"/>
  <c r="BK145"/>
  <c r="J143"/>
  <c r="J142"/>
  <c r="J139"/>
  <c r="J138"/>
  <c r="BK136"/>
  <c r="J135"/>
  <c r="BK134"/>
  <c r="BK133"/>
  <c r="BK128"/>
  <c r="BK126"/>
  <c i="3" r="BK203"/>
  <c r="J202"/>
  <c r="BK201"/>
  <c r="BK199"/>
  <c r="J198"/>
  <c r="BK196"/>
  <c r="J194"/>
  <c r="J193"/>
  <c r="J191"/>
  <c r="J188"/>
  <c r="BK186"/>
  <c r="J185"/>
  <c r="J182"/>
  <c r="BK179"/>
  <c r="BK178"/>
  <c r="J178"/>
  <c r="BK177"/>
  <c r="BK173"/>
  <c r="J172"/>
  <c r="J170"/>
  <c r="J169"/>
  <c r="BK168"/>
  <c r="J166"/>
  <c r="J165"/>
  <c r="J164"/>
  <c r="BK159"/>
  <c r="BK156"/>
  <c r="BK153"/>
  <c r="BK152"/>
  <c r="BK145"/>
  <c r="BK144"/>
  <c r="BK143"/>
  <c r="J137"/>
  <c r="J136"/>
  <c r="BK135"/>
  <c r="J133"/>
  <c r="BK132"/>
  <c r="J128"/>
  <c i="2" r="BK330"/>
  <c r="J330"/>
  <c r="BK329"/>
  <c r="BK328"/>
  <c r="BK323"/>
  <c r="J320"/>
  <c r="BK317"/>
  <c r="BK316"/>
  <c r="J314"/>
  <c r="J313"/>
  <c r="BK311"/>
  <c r="J308"/>
  <c r="J307"/>
  <c r="J303"/>
  <c r="J302"/>
  <c r="BK300"/>
  <c r="BK299"/>
  <c r="J296"/>
  <c r="J294"/>
  <c r="BK290"/>
  <c r="BK289"/>
  <c r="BK288"/>
  <c r="J286"/>
  <c r="J285"/>
  <c r="BK284"/>
  <c r="J283"/>
  <c r="J280"/>
  <c r="J277"/>
  <c r="BK270"/>
  <c r="J268"/>
  <c r="J267"/>
  <c r="BK261"/>
  <c r="J260"/>
  <c r="BK259"/>
  <c r="BK257"/>
  <c r="J256"/>
  <c r="J254"/>
  <c r="J253"/>
  <c r="J252"/>
  <c r="J251"/>
  <c r="J248"/>
  <c r="BK246"/>
  <c r="BK243"/>
  <c r="J239"/>
  <c r="BK238"/>
  <c r="BK232"/>
  <c r="BK230"/>
  <c r="BK229"/>
  <c r="J225"/>
  <c r="BK224"/>
  <c r="J222"/>
  <c r="BK221"/>
  <c r="J220"/>
  <c r="BK214"/>
  <c r="BK213"/>
  <c r="BK211"/>
  <c r="BK210"/>
  <c r="J206"/>
  <c r="BK205"/>
  <c r="J202"/>
  <c r="BK201"/>
  <c r="J200"/>
  <c r="J199"/>
  <c r="BK196"/>
  <c r="BK194"/>
  <c i="11" r="BK125"/>
  <c r="BK123"/>
  <c i="10" r="BK162"/>
  <c r="J159"/>
  <c r="BK158"/>
  <c r="BK157"/>
  <c r="J156"/>
  <c r="BK155"/>
  <c r="J154"/>
  <c r="J153"/>
  <c r="BK151"/>
  <c r="BK144"/>
  <c r="J140"/>
  <c r="J138"/>
  <c r="J137"/>
  <c r="BK134"/>
  <c r="BK133"/>
  <c r="BK132"/>
  <c r="J131"/>
  <c r="BK130"/>
  <c r="J129"/>
  <c i="9" r="BK164"/>
  <c r="J163"/>
  <c r="BK161"/>
  <c r="BK159"/>
  <c r="J157"/>
  <c r="BK155"/>
  <c r="BK152"/>
  <c r="BK151"/>
  <c r="J150"/>
  <c r="J146"/>
  <c r="BK144"/>
  <c r="J143"/>
  <c r="J142"/>
  <c r="BK141"/>
  <c r="J133"/>
  <c r="BK131"/>
  <c r="BK127"/>
  <c r="BK125"/>
  <c i="8" r="BK186"/>
  <c r="BK180"/>
  <c r="J179"/>
  <c r="BK178"/>
  <c r="J177"/>
  <c r="J176"/>
  <c r="BK173"/>
  <c r="BK170"/>
  <c r="J169"/>
  <c r="J167"/>
  <c r="J166"/>
  <c r="BK160"/>
  <c r="J158"/>
  <c r="J154"/>
  <c r="BK153"/>
  <c r="BK151"/>
  <c r="BK149"/>
  <c r="J145"/>
  <c r="BK140"/>
  <c r="BK139"/>
  <c r="J134"/>
  <c r="J132"/>
  <c r="J130"/>
  <c r="BK129"/>
  <c i="7" r="J175"/>
  <c r="J174"/>
  <c r="J173"/>
  <c r="J172"/>
  <c r="BK171"/>
  <c r="J170"/>
  <c r="J169"/>
  <c r="BK167"/>
  <c r="J166"/>
  <c r="J164"/>
  <c r="BK163"/>
  <c r="J160"/>
  <c r="BK156"/>
  <c r="J153"/>
  <c r="BK152"/>
  <c r="J145"/>
  <c r="BK142"/>
  <c r="BK140"/>
  <c r="J139"/>
  <c r="J138"/>
  <c r="BK137"/>
  <c r="BK136"/>
  <c r="BK134"/>
  <c r="BK133"/>
  <c r="J132"/>
  <c r="J131"/>
  <c r="BK124"/>
  <c r="J123"/>
  <c i="6" r="BK166"/>
  <c r="BK164"/>
  <c r="BK163"/>
  <c r="BK161"/>
  <c r="BK154"/>
  <c r="BK152"/>
  <c r="J149"/>
  <c r="BK148"/>
  <c r="J146"/>
  <c r="BK144"/>
  <c r="BK142"/>
  <c r="BK139"/>
  <c r="BK134"/>
  <c r="J132"/>
  <c r="J131"/>
  <c r="J129"/>
  <c r="J127"/>
  <c i="5" r="J141"/>
  <c r="J137"/>
  <c r="J135"/>
  <c r="BK134"/>
  <c r="BK133"/>
  <c r="BK130"/>
  <c r="BK128"/>
  <c r="BK127"/>
  <c r="J125"/>
  <c r="BK124"/>
  <c r="J123"/>
  <c i="4" r="J252"/>
  <c r="BK251"/>
  <c r="BK250"/>
  <c r="J249"/>
  <c r="BK246"/>
  <c r="J245"/>
  <c r="J240"/>
  <c r="J239"/>
  <c r="J235"/>
  <c r="J233"/>
  <c r="J231"/>
  <c r="J228"/>
  <c r="J224"/>
  <c r="J223"/>
  <c r="J222"/>
  <c r="BK216"/>
  <c r="J215"/>
  <c r="J213"/>
  <c r="BK211"/>
  <c r="BK209"/>
  <c r="BK206"/>
  <c r="J205"/>
  <c r="J204"/>
  <c r="J200"/>
  <c r="J196"/>
  <c r="J195"/>
  <c r="J193"/>
  <c r="BK192"/>
  <c r="J190"/>
  <c r="BK188"/>
  <c r="J187"/>
  <c r="BK184"/>
  <c r="J183"/>
  <c r="J181"/>
  <c r="BK178"/>
  <c r="J177"/>
  <c r="J173"/>
  <c r="BK171"/>
  <c r="BK169"/>
  <c r="BK168"/>
  <c r="BK166"/>
  <c r="BK164"/>
  <c r="BK163"/>
  <c r="BK161"/>
  <c r="J160"/>
  <c r="BK155"/>
  <c r="J155"/>
  <c r="BK152"/>
  <c r="J151"/>
  <c r="BK150"/>
  <c r="BK149"/>
  <c r="J146"/>
  <c r="J145"/>
  <c r="BK141"/>
  <c r="BK140"/>
  <c r="BK138"/>
  <c r="BK137"/>
  <c r="BK135"/>
  <c r="J134"/>
  <c r="J132"/>
  <c r="J129"/>
  <c r="BK127"/>
  <c r="J126"/>
  <c i="3" r="J199"/>
  <c r="BK198"/>
  <c r="BK195"/>
  <c r="BK191"/>
  <c r="J190"/>
  <c r="BK188"/>
  <c r="J184"/>
  <c r="J183"/>
  <c r="J181"/>
  <c r="BK180"/>
  <c r="J177"/>
  <c r="BK176"/>
  <c r="BK172"/>
  <c r="BK170"/>
  <c r="BK169"/>
  <c r="J168"/>
  <c r="J167"/>
  <c r="BK165"/>
  <c r="BK164"/>
  <c r="J163"/>
  <c r="J162"/>
  <c r="J160"/>
  <c r="J159"/>
  <c r="J155"/>
  <c r="J145"/>
  <c r="J142"/>
  <c r="BK141"/>
  <c r="BK131"/>
  <c r="J130"/>
  <c r="BK128"/>
  <c i="2" r="J326"/>
  <c r="J324"/>
  <c r="J322"/>
  <c r="BK320"/>
  <c r="BK313"/>
  <c r="J312"/>
  <c r="J310"/>
  <c r="BK307"/>
  <c r="J306"/>
  <c r="BK302"/>
  <c r="J301"/>
  <c r="J297"/>
  <c r="BK296"/>
  <c r="BK295"/>
  <c r="BK291"/>
  <c r="J290"/>
  <c r="BK285"/>
  <c r="J281"/>
  <c r="BK279"/>
  <c r="J275"/>
  <c r="BK272"/>
  <c r="BK271"/>
  <c r="BK269"/>
  <c r="J266"/>
  <c r="BK264"/>
  <c r="J261"/>
  <c r="J258"/>
  <c r="BK253"/>
  <c r="BK249"/>
  <c r="BK239"/>
  <c r="J238"/>
  <c r="J236"/>
  <c r="J235"/>
  <c r="J234"/>
  <c r="J232"/>
  <c r="J231"/>
  <c r="J230"/>
  <c r="BK227"/>
  <c r="J226"/>
  <c r="J223"/>
  <c r="J221"/>
  <c r="BK217"/>
  <c r="J216"/>
  <c r="J214"/>
  <c r="J212"/>
  <c r="J210"/>
  <c r="J209"/>
  <c r="J208"/>
  <c r="BK207"/>
  <c r="J205"/>
  <c r="BK204"/>
  <c r="BK203"/>
  <c r="J198"/>
  <c r="BK197"/>
  <c r="J196"/>
  <c r="J195"/>
  <c r="BK193"/>
  <c r="J192"/>
  <c r="BK191"/>
  <c r="J188"/>
  <c r="BK187"/>
  <c r="BK186"/>
  <c r="J185"/>
  <c r="J184"/>
  <c r="BK182"/>
  <c r="BK181"/>
  <c r="BK180"/>
  <c r="J179"/>
  <c r="J177"/>
  <c r="J175"/>
  <c r="J174"/>
  <c r="BK173"/>
  <c r="BK172"/>
  <c r="BK170"/>
  <c r="BK169"/>
  <c r="BK168"/>
  <c r="BK167"/>
  <c r="BK166"/>
  <c r="J165"/>
  <c r="J162"/>
  <c r="J160"/>
  <c r="BK158"/>
  <c r="BK155"/>
  <c r="BK152"/>
  <c r="BK148"/>
  <c r="BK145"/>
  <c r="J143"/>
  <c r="J142"/>
  <c r="J141"/>
  <c r="J140"/>
  <c l="1" r="BK139"/>
  <c r="J139"/>
  <c r="J98"/>
  <c r="R139"/>
  <c r="R154"/>
  <c r="T176"/>
  <c r="T189"/>
  <c r="P215"/>
  <c r="R237"/>
  <c r="BK255"/>
  <c r="J255"/>
  <c r="J107"/>
  <c r="T255"/>
  <c r="R263"/>
  <c r="R273"/>
  <c r="R276"/>
  <c r="BK287"/>
  <c r="J287"/>
  <c r="J112"/>
  <c r="BK305"/>
  <c r="J305"/>
  <c r="J113"/>
  <c r="BK309"/>
  <c r="J309"/>
  <c r="J114"/>
  <c r="T309"/>
  <c r="R315"/>
  <c r="P321"/>
  <c i="3" r="P126"/>
  <c r="P125"/>
  <c r="P140"/>
  <c r="P146"/>
  <c r="R150"/>
  <c r="T158"/>
  <c r="T174"/>
  <c i="4" r="T125"/>
  <c r="T124"/>
  <c r="R131"/>
  <c r="T198"/>
  <c r="P214"/>
  <c i="5" r="R122"/>
  <c r="T129"/>
  <c i="6" r="BK126"/>
  <c r="J126"/>
  <c r="J98"/>
  <c r="BK133"/>
  <c r="J133"/>
  <c r="J99"/>
  <c r="BK136"/>
  <c r="J136"/>
  <c r="J100"/>
  <c r="BK143"/>
  <c r="J143"/>
  <c r="J101"/>
  <c r="BK160"/>
  <c r="BK159"/>
  <c r="J159"/>
  <c r="J103"/>
  <c i="7" r="T121"/>
  <c r="T125"/>
  <c i="8" r="P126"/>
  <c r="R138"/>
  <c r="T143"/>
  <c r="BK165"/>
  <c r="BK175"/>
  <c r="J175"/>
  <c r="J104"/>
  <c i="9" r="R124"/>
  <c r="R123"/>
  <c r="R137"/>
  <c r="R136"/>
  <c i="10" r="BK135"/>
  <c r="J135"/>
  <c r="J99"/>
  <c r="BK142"/>
  <c r="BK141"/>
  <c r="J141"/>
  <c r="J101"/>
  <c r="BK149"/>
  <c r="BK152"/>
  <c r="J152"/>
  <c r="J105"/>
  <c r="BK160"/>
  <c r="J160"/>
  <c r="J106"/>
  <c i="2" r="T139"/>
  <c r="T154"/>
  <c r="R176"/>
  <c r="P189"/>
  <c r="T215"/>
  <c r="T237"/>
  <c r="T245"/>
  <c r="R255"/>
  <c r="T263"/>
  <c r="BK276"/>
  <c r="J276"/>
  <c r="J110"/>
  <c r="T276"/>
  <c r="P282"/>
  <c r="R287"/>
  <c r="T305"/>
  <c r="R309"/>
  <c r="P315"/>
  <c r="R321"/>
  <c r="P327"/>
  <c i="3" r="R126"/>
  <c r="R125"/>
  <c r="T140"/>
  <c r="T146"/>
  <c r="T150"/>
  <c r="R158"/>
  <c r="R174"/>
  <c i="4" r="BK125"/>
  <c r="J125"/>
  <c r="J98"/>
  <c r="T131"/>
  <c r="P198"/>
  <c r="BK214"/>
  <c r="J214"/>
  <c r="J102"/>
  <c i="5" r="BK122"/>
  <c r="J122"/>
  <c r="J98"/>
  <c r="BK129"/>
  <c r="J129"/>
  <c r="J99"/>
  <c i="6" r="P126"/>
  <c r="P133"/>
  <c r="P136"/>
  <c r="R143"/>
  <c r="R160"/>
  <c r="R159"/>
  <c i="7" r="P125"/>
  <c i="8" r="T126"/>
  <c r="T125"/>
  <c r="T138"/>
  <c r="R143"/>
  <c r="R165"/>
  <c r="T175"/>
  <c i="9" r="BK124"/>
  <c r="J124"/>
  <c r="J98"/>
  <c r="BK137"/>
  <c r="BK136"/>
  <c r="J136"/>
  <c r="J100"/>
  <c i="10" r="R128"/>
  <c r="P135"/>
  <c r="P142"/>
  <c r="P141"/>
  <c r="P149"/>
  <c r="P152"/>
  <c r="P160"/>
  <c i="2" r="P139"/>
  <c r="P154"/>
  <c r="P176"/>
  <c r="R189"/>
  <c r="R215"/>
  <c r="P237"/>
  <c r="R245"/>
  <c r="BK263"/>
  <c r="J263"/>
  <c r="J108"/>
  <c r="BK273"/>
  <c r="J273"/>
  <c r="J109"/>
  <c r="P273"/>
  <c r="BK282"/>
  <c r="J282"/>
  <c r="J111"/>
  <c r="R282"/>
  <c r="T287"/>
  <c r="P305"/>
  <c r="BK315"/>
  <c r="J315"/>
  <c r="J115"/>
  <c r="BK321"/>
  <c r="J321"/>
  <c r="J116"/>
  <c r="BK327"/>
  <c r="J327"/>
  <c r="J117"/>
  <c r="R327"/>
  <c i="3" r="T126"/>
  <c r="T125"/>
  <c r="R140"/>
  <c r="BK150"/>
  <c r="J150"/>
  <c r="J102"/>
  <c r="P150"/>
  <c r="P158"/>
  <c r="P174"/>
  <c i="4" r="R125"/>
  <c r="R124"/>
  <c r="P131"/>
  <c r="P130"/>
  <c r="BK198"/>
  <c r="J198"/>
  <c r="J101"/>
  <c r="R198"/>
  <c r="T214"/>
  <c i="5" r="T122"/>
  <c r="T121"/>
  <c r="T120"/>
  <c r="P129"/>
  <c i="6" r="R126"/>
  <c r="T133"/>
  <c r="R136"/>
  <c r="T143"/>
  <c r="P160"/>
  <c r="P159"/>
  <c i="7" r="BK121"/>
  <c r="J121"/>
  <c r="J98"/>
  <c r="R121"/>
  <c r="BK125"/>
  <c r="J125"/>
  <c r="J99"/>
  <c i="8" r="R126"/>
  <c r="R125"/>
  <c r="P138"/>
  <c r="BK143"/>
  <c r="J143"/>
  <c r="J101"/>
  <c r="T165"/>
  <c r="T164"/>
  <c r="P175"/>
  <c i="9" r="T124"/>
  <c r="T123"/>
  <c r="P137"/>
  <c r="P136"/>
  <c i="10" r="P128"/>
  <c r="P127"/>
  <c r="T135"/>
  <c r="T142"/>
  <c r="T141"/>
  <c r="R149"/>
  <c r="R148"/>
  <c r="R152"/>
  <c r="R160"/>
  <c i="11" r="R120"/>
  <c r="R119"/>
  <c r="R118"/>
  <c i="2" r="BK154"/>
  <c r="J154"/>
  <c r="J99"/>
  <c r="BK176"/>
  <c r="J176"/>
  <c r="J100"/>
  <c r="BK189"/>
  <c r="J189"/>
  <c r="J101"/>
  <c r="BK215"/>
  <c r="J215"/>
  <c r="J102"/>
  <c r="BK237"/>
  <c r="J237"/>
  <c r="J103"/>
  <c r="BK245"/>
  <c r="BK244"/>
  <c r="J244"/>
  <c r="J105"/>
  <c r="P245"/>
  <c r="P255"/>
  <c r="P263"/>
  <c r="T273"/>
  <c r="P276"/>
  <c r="T282"/>
  <c r="P287"/>
  <c r="R305"/>
  <c r="P309"/>
  <c r="T315"/>
  <c r="T321"/>
  <c r="T327"/>
  <c i="3" r="BK126"/>
  <c r="J126"/>
  <c r="J98"/>
  <c r="BK140"/>
  <c r="J140"/>
  <c r="J100"/>
  <c r="BK146"/>
  <c r="J146"/>
  <c r="J101"/>
  <c r="R146"/>
  <c r="BK158"/>
  <c r="J158"/>
  <c r="J103"/>
  <c r="BK174"/>
  <c r="J174"/>
  <c r="J104"/>
  <c i="4" r="P125"/>
  <c r="P124"/>
  <c r="P123"/>
  <c i="1" r="AU97"/>
  <c i="4" r="BK131"/>
  <c r="J131"/>
  <c r="J100"/>
  <c r="R214"/>
  <c i="5" r="P122"/>
  <c r="P121"/>
  <c r="P120"/>
  <c i="1" r="AU98"/>
  <c i="5" r="R129"/>
  <c i="6" r="T126"/>
  <c r="R133"/>
  <c r="T136"/>
  <c r="P143"/>
  <c r="T160"/>
  <c r="T159"/>
  <c i="7" r="P121"/>
  <c r="P120"/>
  <c r="P119"/>
  <c i="1" r="AU100"/>
  <c i="7" r="R125"/>
  <c i="8" r="BK126"/>
  <c r="J126"/>
  <c r="J98"/>
  <c r="BK138"/>
  <c r="J138"/>
  <c r="J99"/>
  <c r="P143"/>
  <c r="P165"/>
  <c r="P164"/>
  <c r="R175"/>
  <c i="9" r="P124"/>
  <c r="P123"/>
  <c r="P122"/>
  <c i="1" r="AU102"/>
  <c i="9" r="T137"/>
  <c r="T136"/>
  <c i="10" r="BK128"/>
  <c r="T128"/>
  <c r="T127"/>
  <c r="R135"/>
  <c r="R142"/>
  <c r="R141"/>
  <c r="T149"/>
  <c r="T152"/>
  <c r="T160"/>
  <c i="11" r="BK120"/>
  <c r="J120"/>
  <c r="J98"/>
  <c r="P120"/>
  <c r="P119"/>
  <c r="P118"/>
  <c i="1" r="AU104"/>
  <c i="11" r="T120"/>
  <c r="T119"/>
  <c r="T118"/>
  <c i="2" r="J89"/>
  <c r="F134"/>
  <c r="BF143"/>
  <c r="BF145"/>
  <c r="BF146"/>
  <c r="BF147"/>
  <c r="BF148"/>
  <c r="BF149"/>
  <c r="BF150"/>
  <c r="BF152"/>
  <c r="BF155"/>
  <c r="BF156"/>
  <c r="BF157"/>
  <c r="BF159"/>
  <c r="BF160"/>
  <c r="BF162"/>
  <c r="BF163"/>
  <c r="BF167"/>
  <c r="BF170"/>
  <c r="BF177"/>
  <c r="BF182"/>
  <c r="BF184"/>
  <c r="BF185"/>
  <c r="BF194"/>
  <c r="BF195"/>
  <c r="BF197"/>
  <c r="BF204"/>
  <c r="BF207"/>
  <c r="BF209"/>
  <c r="BF211"/>
  <c r="BF213"/>
  <c r="BF220"/>
  <c r="BF226"/>
  <c r="BF231"/>
  <c r="BF235"/>
  <c r="BF236"/>
  <c r="BF248"/>
  <c r="BF249"/>
  <c r="BF257"/>
  <c r="BF260"/>
  <c r="BF265"/>
  <c r="BF280"/>
  <c r="BF300"/>
  <c r="BF304"/>
  <c r="BF308"/>
  <c r="BF323"/>
  <c i="3" r="F92"/>
  <c r="BF132"/>
  <c r="BF135"/>
  <c r="BF136"/>
  <c r="BF142"/>
  <c r="BF144"/>
  <c r="BF154"/>
  <c r="BF157"/>
  <c r="BF161"/>
  <c r="BF166"/>
  <c r="BF168"/>
  <c r="BF176"/>
  <c r="BF178"/>
  <c r="BF182"/>
  <c r="BF183"/>
  <c r="BF187"/>
  <c r="BF193"/>
  <c r="BF200"/>
  <c r="BF201"/>
  <c i="4" r="E85"/>
  <c r="F92"/>
  <c r="BF128"/>
  <c r="BF132"/>
  <c r="BF133"/>
  <c r="BF134"/>
  <c r="BF143"/>
  <c r="BF144"/>
  <c r="BF145"/>
  <c r="BF150"/>
  <c r="BF154"/>
  <c r="BF156"/>
  <c r="BF162"/>
  <c r="BF166"/>
  <c r="BF176"/>
  <c r="BF180"/>
  <c r="BF182"/>
  <c r="BF186"/>
  <c r="BF187"/>
  <c r="BF192"/>
  <c r="BF195"/>
  <c r="BF207"/>
  <c r="BF208"/>
  <c r="BF218"/>
  <c r="BF221"/>
  <c r="BF222"/>
  <c r="BF223"/>
  <c r="BF228"/>
  <c r="BF230"/>
  <c r="BF235"/>
  <c r="BF240"/>
  <c r="BF244"/>
  <c r="BF247"/>
  <c i="5" r="J114"/>
  <c r="F117"/>
  <c r="BF131"/>
  <c r="BF136"/>
  <c r="BF140"/>
  <c r="BF145"/>
  <c i="6" r="F92"/>
  <c r="BF128"/>
  <c r="BF135"/>
  <c r="BF137"/>
  <c r="BF145"/>
  <c r="BF146"/>
  <c r="BF149"/>
  <c r="BF151"/>
  <c r="BF163"/>
  <c r="BF170"/>
  <c r="BF172"/>
  <c r="BF173"/>
  <c i="7" r="E85"/>
  <c r="J89"/>
  <c r="BF131"/>
  <c r="BF132"/>
  <c r="BF137"/>
  <c r="BF144"/>
  <c r="BF149"/>
  <c r="BF150"/>
  <c r="BF162"/>
  <c r="BF163"/>
  <c r="BF165"/>
  <c r="BF168"/>
  <c r="BF172"/>
  <c r="BF173"/>
  <c r="BF174"/>
  <c r="BF175"/>
  <c i="8" r="J118"/>
  <c r="F121"/>
  <c r="BF128"/>
  <c r="BF131"/>
  <c r="BF133"/>
  <c r="BF135"/>
  <c r="BF139"/>
  <c r="BF144"/>
  <c r="BF147"/>
  <c r="BF153"/>
  <c r="BF154"/>
  <c r="BF163"/>
  <c r="BF166"/>
  <c r="BF168"/>
  <c r="BF177"/>
  <c r="BF178"/>
  <c r="BF182"/>
  <c r="BF186"/>
  <c i="9" r="J89"/>
  <c r="BF145"/>
  <c r="BF149"/>
  <c r="BF156"/>
  <c r="BF157"/>
  <c r="BF162"/>
  <c r="BK134"/>
  <c r="J134"/>
  <c r="J99"/>
  <c i="10" r="BF130"/>
  <c r="BF131"/>
  <c r="BF132"/>
  <c r="BF138"/>
  <c r="BF151"/>
  <c r="BF153"/>
  <c r="BF156"/>
  <c r="BF158"/>
  <c r="BK139"/>
  <c r="J139"/>
  <c r="J100"/>
  <c i="2" r="BF191"/>
  <c r="BF199"/>
  <c r="BF200"/>
  <c r="BF205"/>
  <c r="BF208"/>
  <c r="BF210"/>
  <c r="BF212"/>
  <c r="BF221"/>
  <c r="BF222"/>
  <c r="BF229"/>
  <c r="BF243"/>
  <c r="BF247"/>
  <c r="BF252"/>
  <c r="BF253"/>
  <c r="BF254"/>
  <c r="BF256"/>
  <c r="BF259"/>
  <c r="BF284"/>
  <c r="BF285"/>
  <c r="BF288"/>
  <c r="BF293"/>
  <c r="BF295"/>
  <c r="BF296"/>
  <c r="BF301"/>
  <c r="BF306"/>
  <c r="BF307"/>
  <c r="BF310"/>
  <c r="BF312"/>
  <c r="BF316"/>
  <c r="BF319"/>
  <c r="BF325"/>
  <c r="BF328"/>
  <c r="BF329"/>
  <c r="BF330"/>
  <c i="3" r="E85"/>
  <c r="J89"/>
  <c r="BF127"/>
  <c r="BF129"/>
  <c r="BF141"/>
  <c r="BF143"/>
  <c r="BF151"/>
  <c r="BF152"/>
  <c r="BF153"/>
  <c r="BF162"/>
  <c r="BF163"/>
  <c r="BF164"/>
  <c r="BF165"/>
  <c r="BF169"/>
  <c r="BF171"/>
  <c r="BF172"/>
  <c r="BF175"/>
  <c r="BF177"/>
  <c r="BF184"/>
  <c r="BF197"/>
  <c r="BF203"/>
  <c i="4" r="BF126"/>
  <c r="BF127"/>
  <c r="BF138"/>
  <c r="BF141"/>
  <c r="BF142"/>
  <c r="BF146"/>
  <c r="BF149"/>
  <c r="BF155"/>
  <c r="BF158"/>
  <c r="BF159"/>
  <c r="BF160"/>
  <c r="BF164"/>
  <c r="BF165"/>
  <c r="BF167"/>
  <c r="BF171"/>
  <c r="BF181"/>
  <c r="BF184"/>
  <c r="BF185"/>
  <c r="BF189"/>
  <c r="BF197"/>
  <c r="BF200"/>
  <c r="BF206"/>
  <c r="BF213"/>
  <c r="BF220"/>
  <c r="BF224"/>
  <c r="BF225"/>
  <c r="BF226"/>
  <c r="BF227"/>
  <c r="BF231"/>
  <c r="BF232"/>
  <c r="BF238"/>
  <c r="BF239"/>
  <c r="BF246"/>
  <c r="BF250"/>
  <c r="BK256"/>
  <c r="J256"/>
  <c r="J103"/>
  <c i="5" r="E85"/>
  <c r="BF123"/>
  <c r="BF124"/>
  <c r="BF126"/>
  <c r="BF130"/>
  <c r="BF132"/>
  <c r="BF142"/>
  <c i="6" r="J89"/>
  <c r="BF140"/>
  <c r="BF144"/>
  <c r="BF152"/>
  <c r="BF153"/>
  <c r="BF156"/>
  <c r="BF164"/>
  <c r="BF167"/>
  <c r="BF168"/>
  <c r="BF171"/>
  <c i="7" r="F92"/>
  <c r="BF123"/>
  <c r="BF126"/>
  <c r="BF129"/>
  <c r="BF133"/>
  <c r="BF140"/>
  <c r="BF145"/>
  <c r="BF151"/>
  <c r="BF153"/>
  <c r="BF154"/>
  <c r="BF164"/>
  <c r="BF169"/>
  <c r="BF170"/>
  <c i="8" r="BF132"/>
  <c r="BF142"/>
  <c r="BF146"/>
  <c r="BF148"/>
  <c r="BF149"/>
  <c r="BF155"/>
  <c r="BF156"/>
  <c r="BF158"/>
  <c r="BF169"/>
  <c r="BF173"/>
  <c r="BF174"/>
  <c r="BF176"/>
  <c r="BF180"/>
  <c r="BF183"/>
  <c i="9" r="E112"/>
  <c r="BF126"/>
  <c r="BF129"/>
  <c r="BF130"/>
  <c r="BF142"/>
  <c r="BF143"/>
  <c r="BF152"/>
  <c r="BF158"/>
  <c r="BF163"/>
  <c r="BK165"/>
  <c r="J165"/>
  <c r="J102"/>
  <c i="10" r="J120"/>
  <c r="F123"/>
  <c r="BF133"/>
  <c r="BF140"/>
  <c r="BF146"/>
  <c i="11" r="E108"/>
  <c r="J112"/>
  <c r="F115"/>
  <c r="BF125"/>
  <c r="BF126"/>
  <c i="2" r="E127"/>
  <c r="BF141"/>
  <c r="BF144"/>
  <c r="BF153"/>
  <c r="BF164"/>
  <c r="BF171"/>
  <c r="BF173"/>
  <c r="BF174"/>
  <c r="BF175"/>
  <c r="BF181"/>
  <c r="BF183"/>
  <c r="BF188"/>
  <c r="BF193"/>
  <c r="BF196"/>
  <c r="BF198"/>
  <c r="BF201"/>
  <c r="BF202"/>
  <c r="BF203"/>
  <c r="BF206"/>
  <c r="BF214"/>
  <c r="BF216"/>
  <c r="BF223"/>
  <c r="BF224"/>
  <c r="BF225"/>
  <c r="BF227"/>
  <c r="BF228"/>
  <c r="BF232"/>
  <c r="BF233"/>
  <c r="BF238"/>
  <c r="BF241"/>
  <c r="BF246"/>
  <c r="BF251"/>
  <c r="BF258"/>
  <c r="BF267"/>
  <c r="BF268"/>
  <c r="BF269"/>
  <c r="BF272"/>
  <c r="BF281"/>
  <c r="BF283"/>
  <c r="BF299"/>
  <c r="BF302"/>
  <c r="BF314"/>
  <c r="BF320"/>
  <c r="BF326"/>
  <c r="BK242"/>
  <c r="J242"/>
  <c r="J104"/>
  <c i="3" r="BF128"/>
  <c r="BF133"/>
  <c r="BF137"/>
  <c r="BF138"/>
  <c r="BF149"/>
  <c r="BF156"/>
  <c r="BF167"/>
  <c r="BF179"/>
  <c r="BF180"/>
  <c r="BF186"/>
  <c r="BF188"/>
  <c r="BF189"/>
  <c r="BF190"/>
  <c r="BF191"/>
  <c r="BF192"/>
  <c r="BF196"/>
  <c r="BF198"/>
  <c r="BF199"/>
  <c i="4" r="J89"/>
  <c r="BF135"/>
  <c r="BF137"/>
  <c r="BF147"/>
  <c r="BF148"/>
  <c r="BF151"/>
  <c r="BF153"/>
  <c r="BF168"/>
  <c r="BF175"/>
  <c r="BF177"/>
  <c r="BF183"/>
  <c r="BF190"/>
  <c r="BF194"/>
  <c r="BF201"/>
  <c r="BF202"/>
  <c r="BF203"/>
  <c r="BF204"/>
  <c r="BF209"/>
  <c r="BF210"/>
  <c r="BF211"/>
  <c r="BF212"/>
  <c r="BF215"/>
  <c r="BF219"/>
  <c r="BF233"/>
  <c r="BF236"/>
  <c r="BF237"/>
  <c r="BF245"/>
  <c r="BF251"/>
  <c r="BF254"/>
  <c r="BF255"/>
  <c r="BF257"/>
  <c i="5" r="BF125"/>
  <c r="BF135"/>
  <c r="BF138"/>
  <c r="BF139"/>
  <c r="BF141"/>
  <c r="BK144"/>
  <c r="J144"/>
  <c r="J100"/>
  <c i="6" r="E85"/>
  <c r="BF127"/>
  <c r="BF131"/>
  <c r="BF139"/>
  <c r="BF141"/>
  <c r="BF142"/>
  <c r="BF148"/>
  <c r="BF154"/>
  <c r="BF155"/>
  <c r="BF158"/>
  <c r="BF161"/>
  <c i="7" r="BF122"/>
  <c r="BF124"/>
  <c r="BF135"/>
  <c r="BF141"/>
  <c r="BF146"/>
  <c r="BF148"/>
  <c r="BF152"/>
  <c r="BF155"/>
  <c r="BF158"/>
  <c r="BF166"/>
  <c r="BF167"/>
  <c i="8" r="E114"/>
  <c r="BF127"/>
  <c r="BF134"/>
  <c r="BF136"/>
  <c r="BF137"/>
  <c r="BF145"/>
  <c r="BF150"/>
  <c r="BF151"/>
  <c r="BF152"/>
  <c r="BF159"/>
  <c r="BF162"/>
  <c r="BF167"/>
  <c r="BF170"/>
  <c r="BF179"/>
  <c r="BK141"/>
  <c r="J141"/>
  <c r="J100"/>
  <c i="9" r="F92"/>
  <c r="BF127"/>
  <c r="BF132"/>
  <c r="BF133"/>
  <c r="BF135"/>
  <c r="BF141"/>
  <c r="BF144"/>
  <c r="BF150"/>
  <c r="BF153"/>
  <c r="BF154"/>
  <c r="BF164"/>
  <c r="BF166"/>
  <c i="10" r="BF134"/>
  <c r="BF136"/>
  <c r="BF137"/>
  <c r="BF143"/>
  <c r="BF144"/>
  <c r="BF145"/>
  <c r="BF150"/>
  <c r="BF157"/>
  <c r="BF159"/>
  <c r="BF162"/>
  <c i="11" r="BF121"/>
  <c r="BF123"/>
  <c r="BF124"/>
  <c r="BF128"/>
  <c r="BF130"/>
  <c i="2" r="BF140"/>
  <c r="BF142"/>
  <c r="BF151"/>
  <c r="BF158"/>
  <c r="BF161"/>
  <c r="BF165"/>
  <c r="BF166"/>
  <c r="BF168"/>
  <c r="BF169"/>
  <c r="BF172"/>
  <c r="BF178"/>
  <c r="BF179"/>
  <c r="BF180"/>
  <c r="BF186"/>
  <c r="BF187"/>
  <c r="BF190"/>
  <c r="BF192"/>
  <c r="BF217"/>
  <c r="BF218"/>
  <c r="BF219"/>
  <c r="BF230"/>
  <c r="BF234"/>
  <c r="BF239"/>
  <c r="BF240"/>
  <c r="BF250"/>
  <c r="BF261"/>
  <c r="BF262"/>
  <c r="BF264"/>
  <c r="BF266"/>
  <c r="BF270"/>
  <c r="BF271"/>
  <c r="BF274"/>
  <c r="BF275"/>
  <c r="BF277"/>
  <c r="BF278"/>
  <c r="BF279"/>
  <c r="BF286"/>
  <c r="BF289"/>
  <c r="BF290"/>
  <c r="BF291"/>
  <c r="BF292"/>
  <c r="BF294"/>
  <c r="BF297"/>
  <c r="BF298"/>
  <c r="BF303"/>
  <c r="BF311"/>
  <c r="BF313"/>
  <c r="BF317"/>
  <c r="BF318"/>
  <c r="BF322"/>
  <c r="BF324"/>
  <c i="3" r="BF130"/>
  <c r="BF131"/>
  <c r="BF134"/>
  <c r="BF145"/>
  <c r="BF147"/>
  <c r="BF148"/>
  <c r="BF155"/>
  <c r="BF159"/>
  <c r="BF160"/>
  <c r="BF170"/>
  <c r="BF173"/>
  <c r="BF181"/>
  <c r="BF185"/>
  <c r="BF194"/>
  <c r="BF195"/>
  <c r="BF202"/>
  <c i="4" r="BF129"/>
  <c r="BF136"/>
  <c r="BF139"/>
  <c r="BF140"/>
  <c r="BF152"/>
  <c r="BF157"/>
  <c r="BF161"/>
  <c r="BF163"/>
  <c r="BF169"/>
  <c r="BF170"/>
  <c r="BF172"/>
  <c r="BF173"/>
  <c r="BF174"/>
  <c r="BF178"/>
  <c r="BF179"/>
  <c r="BF188"/>
  <c r="BF191"/>
  <c r="BF193"/>
  <c r="BF196"/>
  <c r="BF199"/>
  <c r="BF205"/>
  <c r="BF216"/>
  <c r="BF217"/>
  <c r="BF229"/>
  <c r="BF234"/>
  <c r="BF241"/>
  <c r="BF242"/>
  <c r="BF243"/>
  <c r="BF248"/>
  <c r="BF249"/>
  <c r="BF252"/>
  <c r="BF253"/>
  <c i="5" r="BF127"/>
  <c r="BF128"/>
  <c r="BF133"/>
  <c r="BF134"/>
  <c r="BF137"/>
  <c r="BF143"/>
  <c i="6" r="BF129"/>
  <c r="BF130"/>
  <c r="BF132"/>
  <c r="BF134"/>
  <c r="BF138"/>
  <c r="BF147"/>
  <c r="BF150"/>
  <c r="BF162"/>
  <c r="BF165"/>
  <c r="BF166"/>
  <c r="BF169"/>
  <c r="BK157"/>
  <c r="J157"/>
  <c r="J102"/>
  <c i="7" r="BF127"/>
  <c r="BF128"/>
  <c r="BF130"/>
  <c r="BF134"/>
  <c r="BF136"/>
  <c r="BF138"/>
  <c r="BF139"/>
  <c r="BF142"/>
  <c r="BF143"/>
  <c r="BF147"/>
  <c r="BF156"/>
  <c r="BF157"/>
  <c r="BF159"/>
  <c r="BF160"/>
  <c r="BF161"/>
  <c r="BF171"/>
  <c i="8" r="BF129"/>
  <c r="BF130"/>
  <c r="BF140"/>
  <c r="BF157"/>
  <c r="BF160"/>
  <c r="BF161"/>
  <c r="BF171"/>
  <c r="BF172"/>
  <c r="BF181"/>
  <c r="BF184"/>
  <c r="BF185"/>
  <c i="9" r="BF125"/>
  <c r="BF128"/>
  <c r="BF131"/>
  <c r="BF138"/>
  <c r="BF139"/>
  <c r="BF140"/>
  <c r="BF146"/>
  <c r="BF147"/>
  <c r="BF148"/>
  <c r="BF151"/>
  <c r="BF155"/>
  <c r="BF159"/>
  <c r="BF160"/>
  <c r="BF161"/>
  <c i="10" r="E85"/>
  <c r="BF129"/>
  <c r="BF147"/>
  <c r="BF154"/>
  <c r="BF155"/>
  <c r="BF161"/>
  <c i="11" r="BF122"/>
  <c r="BF127"/>
  <c r="BF129"/>
  <c r="BF131"/>
  <c r="BF132"/>
  <c r="BF133"/>
  <c r="BF134"/>
  <c i="2" r="J33"/>
  <c i="1" r="AV95"/>
  <c i="4" r="F33"/>
  <c i="1" r="AZ97"/>
  <c i="5" r="F36"/>
  <c i="1" r="BC98"/>
  <c i="8" r="J33"/>
  <c i="1" r="AV101"/>
  <c i="10" r="F35"/>
  <c i="1" r="BB103"/>
  <c i="5" r="J33"/>
  <c i="1" r="AV98"/>
  <c i="7" r="F33"/>
  <c i="1" r="AZ100"/>
  <c i="5" r="F33"/>
  <c i="1" r="AZ98"/>
  <c i="5" r="F35"/>
  <c i="1" r="BB98"/>
  <c i="6" r="F35"/>
  <c i="1" r="BB99"/>
  <c i="8" r="F33"/>
  <c i="1" r="AZ101"/>
  <c i="11" r="F36"/>
  <c i="1" r="BC104"/>
  <c i="2" r="F37"/>
  <c i="1" r="BD95"/>
  <c i="3" r="F33"/>
  <c i="1" r="AZ96"/>
  <c i="6" r="F36"/>
  <c i="1" r="BC99"/>
  <c i="9" r="F33"/>
  <c i="1" r="AZ102"/>
  <c i="4" r="J33"/>
  <c i="1" r="AV97"/>
  <c i="7" r="F36"/>
  <c i="1" r="BC100"/>
  <c i="11" r="F37"/>
  <c i="1" r="BD104"/>
  <c i="4" r="F36"/>
  <c i="1" r="BC97"/>
  <c i="6" r="F33"/>
  <c i="1" r="AZ99"/>
  <c i="8" r="F37"/>
  <c i="1" r="BD101"/>
  <c i="3" r="F36"/>
  <c i="1" r="BC96"/>
  <c i="7" r="J33"/>
  <c i="1" r="AV100"/>
  <c i="7" r="F35"/>
  <c i="1" r="BB100"/>
  <c i="10" r="F37"/>
  <c i="1" r="BD103"/>
  <c i="11" r="F35"/>
  <c i="1" r="BB104"/>
  <c i="4" r="F35"/>
  <c i="1" r="BB97"/>
  <c i="10" r="F33"/>
  <c i="1" r="AZ103"/>
  <c i="6" r="F37"/>
  <c i="1" r="BD99"/>
  <c i="9" r="J33"/>
  <c i="1" r="AV102"/>
  <c i="10" r="J33"/>
  <c i="1" r="AV103"/>
  <c i="3" r="F37"/>
  <c i="1" r="BD96"/>
  <c i="5" r="F37"/>
  <c i="1" r="BD98"/>
  <c i="7" r="F37"/>
  <c i="1" r="BD100"/>
  <c i="9" r="F35"/>
  <c i="1" r="BB102"/>
  <c i="3" r="J33"/>
  <c i="1" r="AV96"/>
  <c i="6" r="J33"/>
  <c i="1" r="AV99"/>
  <c i="8" r="F35"/>
  <c i="1" r="BB101"/>
  <c i="11" r="F33"/>
  <c i="1" r="AZ104"/>
  <c i="3" r="F35"/>
  <c i="1" r="BB96"/>
  <c i="9" r="F36"/>
  <c i="1" r="BC102"/>
  <c i="2" r="F36"/>
  <c i="1" r="BC95"/>
  <c i="8" r="F36"/>
  <c i="1" r="BC101"/>
  <c i="9" r="F37"/>
  <c i="1" r="BD102"/>
  <c i="2" r="F35"/>
  <c i="1" r="BB95"/>
  <c i="10" r="F36"/>
  <c i="1" r="BC103"/>
  <c i="2" r="F33"/>
  <c i="1" r="AZ95"/>
  <c i="4" r="F37"/>
  <c i="1" r="BD97"/>
  <c i="11" r="J33"/>
  <c i="1" r="AV104"/>
  <c i="10" l="1" r="T148"/>
  <c i="6" r="R125"/>
  <c r="R124"/>
  <c i="8" r="R164"/>
  <c i="5" r="R121"/>
  <c r="R120"/>
  <c i="4" r="R130"/>
  <c r="R123"/>
  <c i="2" r="R138"/>
  <c i="10" r="T126"/>
  <c r="BK127"/>
  <c r="J127"/>
  <c r="J97"/>
  <c r="R127"/>
  <c r="R126"/>
  <c i="8" r="T124"/>
  <c i="3" r="T139"/>
  <c i="2" r="T244"/>
  <c i="9" r="R122"/>
  <c i="3" r="P139"/>
  <c i="6" r="T125"/>
  <c r="T124"/>
  <c i="9" r="T122"/>
  <c i="7" r="R120"/>
  <c r="R119"/>
  <c i="3" r="T124"/>
  <c i="10" r="P148"/>
  <c r="P126"/>
  <c i="1" r="AU103"/>
  <c i="4" r="T130"/>
  <c i="10" r="BK148"/>
  <c r="J148"/>
  <c r="J103"/>
  <c i="8" r="BK164"/>
  <c r="J164"/>
  <c r="J102"/>
  <c i="4" r="T123"/>
  <c i="2" r="P244"/>
  <c i="8" r="R124"/>
  <c i="3" r="R139"/>
  <c r="R124"/>
  <c i="2" r="R244"/>
  <c r="P138"/>
  <c r="P137"/>
  <c i="1" r="AU95"/>
  <c i="6" r="P125"/>
  <c r="P124"/>
  <c i="1" r="AU99"/>
  <c i="2" r="T138"/>
  <c r="T137"/>
  <c i="8" r="P125"/>
  <c r="P124"/>
  <c i="1" r="AU101"/>
  <c i="7" r="T120"/>
  <c r="T119"/>
  <c i="3" r="P124"/>
  <c i="1" r="AU96"/>
  <c i="2" r="J245"/>
  <c r="J106"/>
  <c i="3" r="BK139"/>
  <c r="J139"/>
  <c r="J99"/>
  <c i="4" r="BK124"/>
  <c r="J124"/>
  <c r="J97"/>
  <c i="6" r="J160"/>
  <c r="J104"/>
  <c i="8" r="J165"/>
  <c r="J103"/>
  <c i="9" r="BK123"/>
  <c r="BK122"/>
  <c r="J122"/>
  <c r="J96"/>
  <c i="10" r="J128"/>
  <c r="J98"/>
  <c r="J142"/>
  <c r="J102"/>
  <c r="J149"/>
  <c r="J104"/>
  <c i="3" r="BK125"/>
  <c r="J125"/>
  <c r="J97"/>
  <c i="5" r="BK121"/>
  <c r="J121"/>
  <c r="J97"/>
  <c i="7" r="BK120"/>
  <c r="J120"/>
  <c r="J97"/>
  <c i="9" r="J137"/>
  <c r="J101"/>
  <c i="4" r="BK130"/>
  <c r="J130"/>
  <c r="J99"/>
  <c i="8" r="BK125"/>
  <c r="BK124"/>
  <c r="J124"/>
  <c i="2" r="BK138"/>
  <c r="J138"/>
  <c r="J97"/>
  <c i="6" r="BK125"/>
  <c r="BK124"/>
  <c r="J124"/>
  <c r="J96"/>
  <c i="11" r="BK119"/>
  <c r="J119"/>
  <c r="J97"/>
  <c i="5" r="J34"/>
  <c i="1" r="AW98"/>
  <c r="AT98"/>
  <c i="11" r="J34"/>
  <c i="1" r="AW104"/>
  <c r="AT104"/>
  <c i="4" r="J34"/>
  <c i="1" r="AW97"/>
  <c r="AT97"/>
  <c i="9" r="F34"/>
  <c i="1" r="BA102"/>
  <c i="10" r="F34"/>
  <c i="1" r="BA103"/>
  <c i="8" r="J30"/>
  <c i="1" r="AG101"/>
  <c i="8" r="J34"/>
  <c i="1" r="AW101"/>
  <c r="AT101"/>
  <c i="5" r="F34"/>
  <c i="1" r="BA98"/>
  <c i="7" r="F34"/>
  <c i="1" r="BA100"/>
  <c r="BD94"/>
  <c r="W33"/>
  <c i="2" r="F34"/>
  <c i="1" r="BA95"/>
  <c i="7" r="J34"/>
  <c i="1" r="AW100"/>
  <c r="AT100"/>
  <c i="3" r="J34"/>
  <c i="1" r="AW96"/>
  <c r="AT96"/>
  <c i="8" r="F34"/>
  <c i="1" r="BA101"/>
  <c r="BB94"/>
  <c r="W31"/>
  <c i="2" r="J34"/>
  <c i="1" r="AW95"/>
  <c r="AT95"/>
  <c r="BC94"/>
  <c r="W32"/>
  <c i="10" r="J34"/>
  <c i="1" r="AW103"/>
  <c r="AT103"/>
  <c i="6" r="F34"/>
  <c i="1" r="BA99"/>
  <c i="3" r="F34"/>
  <c i="1" r="BA96"/>
  <c i="6" r="J34"/>
  <c i="1" r="AW99"/>
  <c r="AT99"/>
  <c r="AZ94"/>
  <c r="W29"/>
  <c i="4" r="F34"/>
  <c i="1" r="BA97"/>
  <c i="9" r="J34"/>
  <c i="1" r="AW102"/>
  <c r="AT102"/>
  <c i="11" r="F34"/>
  <c i="1" r="BA104"/>
  <c i="2" l="1" r="R137"/>
  <c i="8" r="J39"/>
  <c r="J96"/>
  <c i="10" r="BK126"/>
  <c r="J126"/>
  <c r="J96"/>
  <c i="2" r="BK137"/>
  <c r="J137"/>
  <c r="J96"/>
  <c i="5" r="BK120"/>
  <c r="J120"/>
  <c r="J96"/>
  <c i="6" r="J125"/>
  <c r="J97"/>
  <c i="7" r="BK119"/>
  <c r="J119"/>
  <c i="8" r="J125"/>
  <c r="J97"/>
  <c i="3" r="BK124"/>
  <c r="J124"/>
  <c i="4" r="BK123"/>
  <c r="J123"/>
  <c r="J96"/>
  <c i="9" r="J123"/>
  <c r="J97"/>
  <c i="11" r="BK118"/>
  <c r="J118"/>
  <c r="J96"/>
  <c i="1" r="AN101"/>
  <c r="BA94"/>
  <c r="W30"/>
  <c r="AX94"/>
  <c i="9" r="J30"/>
  <c i="1" r="AG102"/>
  <c r="AN102"/>
  <c r="AU94"/>
  <c r="AV94"/>
  <c r="AK29"/>
  <c r="AY94"/>
  <c i="6" r="J30"/>
  <c i="1" r="AG99"/>
  <c r="AN99"/>
  <c i="3" r="J30"/>
  <c i="1" r="AG96"/>
  <c r="AN96"/>
  <c i="7" r="J30"/>
  <c i="1" r="AG100"/>
  <c r="AN100"/>
  <c i="3" l="1" r="J39"/>
  <c i="7" r="J96"/>
  <c i="9" r="J39"/>
  <c i="3" r="J96"/>
  <c i="6" r="J39"/>
  <c i="7" r="J39"/>
  <c i="1" r="AW94"/>
  <c r="AK30"/>
  <c i="4" r="J30"/>
  <c i="1" r="AG97"/>
  <c r="AN97"/>
  <c i="11" r="J30"/>
  <c i="1" r="AG104"/>
  <c r="AN104"/>
  <c i="2" r="J30"/>
  <c i="1" r="AG95"/>
  <c r="AN95"/>
  <c i="5" r="J30"/>
  <c i="1" r="AG98"/>
  <c r="AN98"/>
  <c i="10" r="J30"/>
  <c i="1" r="AG103"/>
  <c r="AN103"/>
  <c i="5" l="1" r="J39"/>
  <c i="10" r="J39"/>
  <c i="2" r="J39"/>
  <c i="11" r="J39"/>
  <c i="4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<sst xmlns="http://schemas.openxmlformats.org/spreadsheetml/2006/main">
  <si>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</si>
  <si>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</si>
  <si>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</si>
  <si>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</si>
  <si>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</si>
  <si>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{d0e60836-14dc-492b-b18b-847dd2e29c11}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</si>
  <si>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</si>
  <si>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</si>
  <si>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</si>
  <si>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</si>
  <si>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</si>
  <si>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</si>
  <si>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</si>
  <si>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kr69u2/2019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</si>
  <si>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</si>
  <si>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</si>
  <si>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Zariadenie pre seniorov</t>
  </si>
  <si>
    <t>JKSO:</t>
  </si>
  <si>
    <t>KS:</t>
  </si>
  <si>
    <t>Miesto:</t>
  </si>
  <si>
    <t>k.ú. Horný Vinodol č. parc. 14</t>
  </si>
  <si>
    <t>Dátum:</t>
  </si>
  <si>
    <t>17. 4. 2019</t>
  </si>
  <si>
    <t>Objednávateľ:</t>
  </si>
  <si>
    <t>IČO:</t>
  </si>
  <si>
    <t>Obec Vinodol, Obecná 473/29 Vinodol 951 06</t>
  </si>
  <si>
    <t>IČ DPH:</t>
  </si>
  <si>
    <t>Zhotoviteľ:</t>
  </si>
  <si>
    <t>Vyplň údaj</t>
  </si>
  <si>
    <t>True</t>
  </si>
  <si>
    <t>Projektant:</t>
  </si>
  <si>
    <t>Ing. arch. Ján Kováč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</si>
  <si>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</si>
  <si>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</si>
  <si>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</si>
  <si>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</si>
  <si>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</si>
  <si>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</si>
  <si>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</si>
  <si>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</si>
  <si>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</si>
  <si>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</si>
  <si>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</si>
  <si>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</si>
  <si>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</si>
  <si>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</si>
  <si>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</si>
  <si>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</si>
  <si>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</si>
  <si>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</si>
  <si>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</si>
  <si>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</si>
  <si>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</si>
  <si>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</si>
  <si>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</si>
  <si>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</si>
  <si>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</si>
  <si>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</si>
  <si>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</si>
  <si>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</si>
  <si>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</si>
  <si>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</si>
  <si>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</si>
  <si>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</si>
  <si>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</si>
  <si>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</si>
  <si>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</si>
  <si>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</si>
  <si>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</si>
  <si>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</si>
  <si>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</si>
  <si>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</si>
  <si>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</si>
  <si>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</si>
  <si>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</si>
  <si>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</si>
  <si>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</si>
  <si>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</si>
  <si>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</si>
  <si>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</si>
  <si>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</si>
  <si>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01 - Architektúra - statika</t>
  </si>
  <si>
    <t>STA</t>
  </si>
  <si>
    <t>1</t>
  </si>
  <si>
    <t>{7adce937-f9e7-448a-af92-e11a95f4798f}</t>
  </si>
  <si>
    <t>02</t>
  </si>
  <si>
    <t>SO 02 - Zdravotechnika</t>
  </si>
  <si>
    <t>{66a7e0fd-cdc4-43c7-b6fa-468da512a8f2}</t>
  </si>
  <si>
    <t>03</t>
  </si>
  <si>
    <t>SO 03 - Elektrika a EPS požiarna ochrana</t>
  </si>
  <si>
    <t>{e1f82124-86c9-4979-94d3-175004ea479a}</t>
  </si>
  <si>
    <t>04</t>
  </si>
  <si>
    <t>SO 04 - Spevnené plochy</t>
  </si>
  <si>
    <t>{2c7461b2-e963-430b-b57e-d951263fc5e0}</t>
  </si>
  <si>
    <t>05</t>
  </si>
  <si>
    <t>SO 05 - Vodovodná prípojka</t>
  </si>
  <si>
    <t>{cf626d9e-cbe2-465e-ba75-af6605d4aead}</t>
  </si>
  <si>
    <t>06</t>
  </si>
  <si>
    <t>SO 06 - Vykurovanie</t>
  </si>
  <si>
    <t>{5eb7ebde-94c1-4476-a781-08e34d7649b8}</t>
  </si>
  <si>
    <t>07</t>
  </si>
  <si>
    <t>SO 07 - Kanalizácia prípojka</t>
  </si>
  <si>
    <t>{ba30a9cf-073e-44be-be5c-62d32493629a}</t>
  </si>
  <si>
    <t>08</t>
  </si>
  <si>
    <t>SO 08 - Elektro prípojka NN</t>
  </si>
  <si>
    <t>{a7ec4676-939d-4322-897b-7689c8f595f1}</t>
  </si>
  <si>
    <t>09</t>
  </si>
  <si>
    <t>SO 09 - Prípojka plyn</t>
  </si>
  <si>
    <t>{4540fd6b-4e7f-4477-beb9-7377d6b9a898}</t>
  </si>
  <si>
    <t>10</t>
  </si>
  <si>
    <t>SO 10 - Vzduchotechnika</t>
  </si>
  <si>
    <t>{58c1b2fa-c513-4370-973f-73608fb3d750}</t>
  </si>
  <si>
    <t>KRYCÍ LIST ROZPOČTU</t>
  </si>
  <si>
    <t>Objekt:</t>
  </si>
  <si>
    <t>01 - SO 01 - Architektúra - statika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</si>
  <si>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</si>
  <si>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</si>
  <si>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</si>
  <si>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</si>
  <si>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</si>
  <si>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</si>
  <si>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</si>
  <si>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</si>
  <si>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</si>
  <si>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</si>
  <si>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</si>
  <si>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</si>
  <si>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</si>
  <si>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</si>
  <si>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</si>
  <si>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713 - Izolácie tepelné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</si>
  <si>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</si>
  <si>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</si>
  <si>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</si>
  <si>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765 - Konštrukcie - krytiny tvrdé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</si>
  <si>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</si>
  <si>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</si>
  <si>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</si>
  <si>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775 - Podlahy vlysové a parketové</t>
  </si>
  <si>
    <t xml:space="preserve">    781 - Dokončovacie práce a obklady</t>
  </si>
  <si>
    <t xml:space="preserve">    784 - Dokončovacie práce - maľby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</si>
  <si>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</si>
  <si>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</si>
  <si>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</si>
  <si>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</si>
  <si>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</si>
  <si>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</si>
  <si>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</si>
  <si>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</si>
  <si>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</si>
  <si>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</si>
  <si>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</si>
  <si>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</si>
  <si>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</si>
  <si>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</si>
  <si>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</si>
  <si>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</si>
  <si>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</si>
  <si>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121101112</t>
  </si>
  <si>
    <t>Odstránenie ornice s premiestn. na hromady, so zložením na vzdialenosť do 100 m a do 1000 m3</t>
  </si>
  <si>
    <t>m3</t>
  </si>
  <si>
    <t>4</t>
  </si>
  <si>
    <t>2</t>
  </si>
  <si>
    <t>132201101</t>
  </si>
  <si>
    <t>Výkop ryhy do šírky 600 mm v hom.3 do 100 m3</t>
  </si>
  <si>
    <t>3</t>
  </si>
  <si>
    <t>132201109</t>
  </si>
  <si>
    <t>Príplatok k cene za lepivosť pri hĺbení rýh šírky do 600 mm zapažených i nezapažených s urovnaním dna v hornine 3</t>
  </si>
  <si>
    <t>6</t>
  </si>
  <si>
    <t>132201202</t>
  </si>
  <si>
    <t>Výkop ryhy šírky 600-2000mm hom.3 od 100 do 1000 m3</t>
  </si>
  <si>
    <t>8</t>
  </si>
  <si>
    <t>5</t>
  </si>
  <si>
    <t>132201209</t>
  </si>
  <si>
    <t>Príplatok k cenám za lepivosť pri hĺbení rýh š. nad 600 do 2 000 mm zapaž, i nezapažených, s urovnaním dna v hornine 3</t>
  </si>
  <si>
    <t>161101501</t>
  </si>
  <si>
    <t>Zvislé premiestnenie výkopku z horniny I až IV, nosením za každé 3 m výšky</t>
  </si>
  <si>
    <t>12</t>
  </si>
  <si>
    <t>7</t>
  </si>
  <si>
    <t>162201102</t>
  </si>
  <si>
    <t>Vodorovné premiestnenie výkopku z horniny 1-4 nad 20-50m</t>
  </si>
  <si>
    <t>1279034481</t>
  </si>
  <si>
    <t>162501112</t>
  </si>
  <si>
    <t>Vodorovné premiestnenie výkopku po nespevnenej ceste z horniny tr.1-4, do 100 m3 na vzdialenosť do 3000 m</t>
  </si>
  <si>
    <t>16</t>
  </si>
  <si>
    <t>9</t>
  </si>
  <si>
    <t>171201201</t>
  </si>
  <si>
    <t>Uloženie sypaniny na skládky do 100 m3</t>
  </si>
  <si>
    <t>18</t>
  </si>
  <si>
    <t>175101101</t>
  </si>
  <si>
    <t>Obsyp potrubia sypaninou z vhodných hornín 1 až 4 bez prehodenia sypaniny</t>
  </si>
  <si>
    <t>-719629928</t>
  </si>
  <si>
    <t>11</t>
  </si>
  <si>
    <t>M</t>
  </si>
  <si>
    <t>5833118300</t>
  </si>
  <si>
    <t>Kamenivo ťažené drobné frakcia 0-4 STN EN 13242 + A1</t>
  </si>
  <si>
    <t>t</t>
  </si>
  <si>
    <t>-1177860519</t>
  </si>
  <si>
    <t>460600001</t>
  </si>
  <si>
    <t>Naloženie zeminy, odvoz do 1 km a zloženie na skládke a jazda späť</t>
  </si>
  <si>
    <t>13</t>
  </si>
  <si>
    <t>460600002</t>
  </si>
  <si>
    <t>Príplatok za odvoz zeminy za každý ďalší km a jazda späť</t>
  </si>
  <si>
    <t>22</t>
  </si>
  <si>
    <t>14</t>
  </si>
  <si>
    <t>171209002</t>
  </si>
  <si>
    <t>Poplatok za skladovanie - zemina a kamenivo (17 05) ostatné</t>
  </si>
  <si>
    <t>24</t>
  </si>
  <si>
    <t>Zakladanie</t>
  </si>
  <si>
    <t>15</t>
  </si>
  <si>
    <t>271573001</t>
  </si>
  <si>
    <t>Násyp pod základové konštrukcie so zhutnením zo štrkopiesku fr.0-32 mm</t>
  </si>
  <si>
    <t>26</t>
  </si>
  <si>
    <t>274361825</t>
  </si>
  <si>
    <t>Výstuž pre murivo základových pásov z DT s betónovou výplňou z ocele 10505</t>
  </si>
  <si>
    <t>28</t>
  </si>
  <si>
    <t>17</t>
  </si>
  <si>
    <t>564762111</t>
  </si>
  <si>
    <t>Podklad alebo kryt z kameniva hrubého drveného veľ. 32-63 mm (vibr.štrk) po zhut.hr. 200 mm</t>
  </si>
  <si>
    <t>m2</t>
  </si>
  <si>
    <t>30</t>
  </si>
  <si>
    <t>564861111</t>
  </si>
  <si>
    <t>Podklad zo štrkodrviny s rozprestretím a zhutnením, po zhutnení hr. 200 mm</t>
  </si>
  <si>
    <t>32</t>
  </si>
  <si>
    <t>19</t>
  </si>
  <si>
    <t>274313611</t>
  </si>
  <si>
    <t>Betón základových pásov, prostý tr. C 16/20</t>
  </si>
  <si>
    <t>34</t>
  </si>
  <si>
    <t>274361821</t>
  </si>
  <si>
    <t>Výstuž základových pásov z ocele 10505</t>
  </si>
  <si>
    <t>36</t>
  </si>
  <si>
    <t>21</t>
  </si>
  <si>
    <t>274271310</t>
  </si>
  <si>
    <t>Murovanie základových pásov (m3) z DT 50x15x25 s betónovou výplňou C 16/20 hr. 150 mm</t>
  </si>
  <si>
    <t>38</t>
  </si>
  <si>
    <t>595í20000100</t>
  </si>
  <si>
    <t>Tvárnica debniaca DT15, šxixv 150x500x250 mm</t>
  </si>
  <si>
    <t>ks</t>
  </si>
  <si>
    <t>40</t>
  </si>
  <si>
    <t>23</t>
  </si>
  <si>
    <t>274271311</t>
  </si>
  <si>
    <t>Murovanie základových pásov (m3) z DT 50x20x25 s betónovou výplňou C 16/20 hr. 200 mm</t>
  </si>
  <si>
    <t>42</t>
  </si>
  <si>
    <t>595120000200</t>
  </si>
  <si>
    <t>Tvárnica debniaca DT20 šxixv 200x500x250 mm</t>
  </si>
  <si>
    <t>44</t>
  </si>
  <si>
    <t>25</t>
  </si>
  <si>
    <t>274271313</t>
  </si>
  <si>
    <t>Murovanie základových pásov (m3) z DT 50x30x25 s betónovou výplňou C 16/20 hr. 300 mm</t>
  </si>
  <si>
    <t>46</t>
  </si>
  <si>
    <t>595120000400</t>
  </si>
  <si>
    <t>Tvárnica debniaca DT30, šxlxv 300x500x250 mm</t>
  </si>
  <si>
    <t>48</t>
  </si>
  <si>
    <t>27</t>
  </si>
  <si>
    <t>274271314</t>
  </si>
  <si>
    <t>Murovanie základových pásov (m3) z DT 50x40x25 s betónovou výplňou C 16/20 hr. 400 mm</t>
  </si>
  <si>
    <t>50</t>
  </si>
  <si>
    <t>595120000500</t>
  </si>
  <si>
    <t>Tvárnica debniaca DT40, šxlxv 400x500x250 mm</t>
  </si>
  <si>
    <t>52</t>
  </si>
  <si>
    <t>29</t>
  </si>
  <si>
    <t>331270011</t>
  </si>
  <si>
    <t>Murivo pilierov a stĺpov z debniacich tvárnic DT 300x300x250 s betónovou výplňou C 16/20</t>
  </si>
  <si>
    <t>54</t>
  </si>
  <si>
    <t>273351217</t>
  </si>
  <si>
    <t>Debnenie stien základových dosiek, zhotovenie-tradičné</t>
  </si>
  <si>
    <t>56</t>
  </si>
  <si>
    <t>31</t>
  </si>
  <si>
    <t>273351218</t>
  </si>
  <si>
    <t>Debnenie stien základových dosiek, odstránenie-tradičné</t>
  </si>
  <si>
    <t>58</t>
  </si>
  <si>
    <t>273313521</t>
  </si>
  <si>
    <t>Betón základových dosiek, prostý tr. C 12/15</t>
  </si>
  <si>
    <t>60</t>
  </si>
  <si>
    <t>33</t>
  </si>
  <si>
    <t>273362442</t>
  </si>
  <si>
    <t>Výstuž základových dosiek zo zvar, sietí KARÍ, priemer drôtu 8/8 mm, veľkosť oka 150x150 mm</t>
  </si>
  <si>
    <t>62</t>
  </si>
  <si>
    <t>313110008400</t>
  </si>
  <si>
    <t>Sieť KARÍ akosť BSt 500M AQ 70 DIN 488 rozmer siete 6x2,4 m, veľkosť oka 150x150 mm, drôt D 7/7 mm</t>
  </si>
  <si>
    <t>64</t>
  </si>
  <si>
    <t>35</t>
  </si>
  <si>
    <t>273313611</t>
  </si>
  <si>
    <t>Betón základových dosiek, prostý tr. C 16/20</t>
  </si>
  <si>
    <t>66</t>
  </si>
  <si>
    <t>Zvislé a kompletné konštrukcie</t>
  </si>
  <si>
    <t>311231701</t>
  </si>
  <si>
    <t xml:space="preserve">Murivo nosné (m3) z tehál pálených hr. 300 mm,  P 12,5 na pero a drážku, na maltu MVC (300x247x238)</t>
  </si>
  <si>
    <t>68</t>
  </si>
  <si>
    <t>37</t>
  </si>
  <si>
    <t>342243105</t>
  </si>
  <si>
    <t>Priečky z tehál pálených hr.150 mm, P 10 na pero a drážku, na maltu MVC 2,5 (150x497x238)</t>
  </si>
  <si>
    <t>1712</t>
  </si>
  <si>
    <t>70</t>
  </si>
  <si>
    <t>317161202</t>
  </si>
  <si>
    <t>Preklad nosný keramický vysoký, šírky 70 mm, výšky 238 mm, dĺžky 1250 mm</t>
  </si>
  <si>
    <t>72</t>
  </si>
  <si>
    <t>39</t>
  </si>
  <si>
    <t>317161272</t>
  </si>
  <si>
    <t>Preklad keramický plochý, šírky 145 mm, výšky 71 mm, dĺžky 1250 mm</t>
  </si>
  <si>
    <t>74</t>
  </si>
  <si>
    <t>331351101</t>
  </si>
  <si>
    <t>Debnenie hranatých stĺpov prierezu pravouhlého štvoruholníka výšky do 4 m. zhotovenie-dielce</t>
  </si>
  <si>
    <t>76</t>
  </si>
  <si>
    <t>41</t>
  </si>
  <si>
    <t>331351102</t>
  </si>
  <si>
    <t>Debnenie hranatých stĺpov prierezu pravouhlého štvoruholníka výšky do 4 m, odstránenie-dieice</t>
  </si>
  <si>
    <t>78</t>
  </si>
  <si>
    <t>331361821</t>
  </si>
  <si>
    <t>Výstuž stĺpov, pilierov, stojok hranatých z bet. ocele 10505</t>
  </si>
  <si>
    <t>80</t>
  </si>
  <si>
    <t>43</t>
  </si>
  <si>
    <t>330311713</t>
  </si>
  <si>
    <t>Betón stĺpov a pilierov hranatých prostý tr. C 25/30</t>
  </si>
  <si>
    <t>82</t>
  </si>
  <si>
    <t>341351105</t>
  </si>
  <si>
    <t>Debnenie stien a priečok obojstranné zhotovenie-dielce</t>
  </si>
  <si>
    <t>84</t>
  </si>
  <si>
    <t>45</t>
  </si>
  <si>
    <t>341351106</t>
  </si>
  <si>
    <t>Debnenie stien a priečok obojstranné odstránenie-dieice</t>
  </si>
  <si>
    <t>86</t>
  </si>
  <si>
    <t>341362442</t>
  </si>
  <si>
    <t>Výstuž stien a priečok rovných alebo oblých zo zváraných sietí KARl, priemer drôtu 8/8 mm, veľkosť oka 150x150 mm</t>
  </si>
  <si>
    <t>88</t>
  </si>
  <si>
    <t>47</t>
  </si>
  <si>
    <t>341321315</t>
  </si>
  <si>
    <t>Betón stien a priečok, železový (bez výstuže) tr. C 20/25</t>
  </si>
  <si>
    <t>90</t>
  </si>
  <si>
    <t>Vodorovné konštrukcie</t>
  </si>
  <si>
    <t>411351101</t>
  </si>
  <si>
    <t>Debnenie stropov doskových zhotovenie-dielce</t>
  </si>
  <si>
    <t>92</t>
  </si>
  <si>
    <t>49</t>
  </si>
  <si>
    <t>411351102</t>
  </si>
  <si>
    <t>Debnenie stropov doskových odstránenie-dieice</t>
  </si>
  <si>
    <t>94</t>
  </si>
  <si>
    <t>411354173</t>
  </si>
  <si>
    <t>Podporná konštrukcia stropov výšky do 4 m pre zaťaženie do 12 kPa zhotovenie</t>
  </si>
  <si>
    <t>96</t>
  </si>
  <si>
    <t>51</t>
  </si>
  <si>
    <t>411354174</t>
  </si>
  <si>
    <t>Podporná konštrukcia stropov výšky do 4 m pre zaťaženie do 12 kPa odstránenie</t>
  </si>
  <si>
    <t>98</t>
  </si>
  <si>
    <t>411354401</t>
  </si>
  <si>
    <t>Denný prenájom dodatočného podoprenia stropov systémovým debnením pre svetlú výšku miestnosti do 3500 mm a zaťaženia do 5 kN/m2</t>
  </si>
  <si>
    <t>100</t>
  </si>
  <si>
    <t>53</t>
  </si>
  <si>
    <t>411361821</t>
  </si>
  <si>
    <t>Výstuž stropov doskových, trámových, vložkových,konzolových alebo balkónových, 10505</t>
  </si>
  <si>
    <t>102</t>
  </si>
  <si>
    <t>411362442</t>
  </si>
  <si>
    <t>Výstuž stropov doskových, trámových, vložkových, konzolových, balkónových, zo sietí KARÍ, priemer drôtu 8/8 mm, veľkosť oka 150x150 mm</t>
  </si>
  <si>
    <t>104</t>
  </si>
  <si>
    <t>55</t>
  </si>
  <si>
    <t>313110007900</t>
  </si>
  <si>
    <t>Sieť KARl akosť BSt 500M Q 513 A DIN 488 rozmer siete 6x2,15 m, veľkosť oka 150x150 mm, drôt D 7/8 mm</t>
  </si>
  <si>
    <t>106</t>
  </si>
  <si>
    <t>411321314</t>
  </si>
  <si>
    <t>Betón stropov doskových a trámových, železový tr. C 20/25</t>
  </si>
  <si>
    <t>108</t>
  </si>
  <si>
    <t>57</t>
  </si>
  <si>
    <t>414589</t>
  </si>
  <si>
    <t>Dištančná vložka vlnovková hr. 16cm</t>
  </si>
  <si>
    <t>110</t>
  </si>
  <si>
    <t>4148945</t>
  </si>
  <si>
    <t>Dištančná lišta profilová - zubová AL 2</t>
  </si>
  <si>
    <t>kus</t>
  </si>
  <si>
    <t>112</t>
  </si>
  <si>
    <t>59</t>
  </si>
  <si>
    <t>317351107</t>
  </si>
  <si>
    <t>Debnenie prekladu vrátane podpornej konštrukcie výšky do 4 m zhotovenie</t>
  </si>
  <si>
    <t>114</t>
  </si>
  <si>
    <t>317351108</t>
  </si>
  <si>
    <t>Debnenie prekladu vrátane podpornej konštrukcie výšky do 4 m odstránenie</t>
  </si>
  <si>
    <t>116</t>
  </si>
  <si>
    <t>61</t>
  </si>
  <si>
    <t>317361821</t>
  </si>
  <si>
    <t>Výstuž prekladov z ocele 10505</t>
  </si>
  <si>
    <t>118</t>
  </si>
  <si>
    <t>317321315</t>
  </si>
  <si>
    <t>Betón prekladov železový (bez výstuže) tr. C 20/25</t>
  </si>
  <si>
    <t>120</t>
  </si>
  <si>
    <t>63</t>
  </si>
  <si>
    <t>417351115</t>
  </si>
  <si>
    <t>Debnenie bočníc stužujúcich pásov a vencov vrátane vzpier zhotovenie</t>
  </si>
  <si>
    <t>122</t>
  </si>
  <si>
    <t>417351116</t>
  </si>
  <si>
    <t>Debnenie bočníc stužujúcich pásov a vencov vrátane vzpier odstránenie</t>
  </si>
  <si>
    <t>124</t>
  </si>
  <si>
    <t>65</t>
  </si>
  <si>
    <t>417361821</t>
  </si>
  <si>
    <t>Výstuž stužujúcich pásov a vencov z betonárskej ocele 10505</t>
  </si>
  <si>
    <t>126</t>
  </si>
  <si>
    <t>417391151</t>
  </si>
  <si>
    <t>Montáž obkladu betónových konštrukcií vykonaný súčasne s betónovaním extrudovaným polystyrénom</t>
  </si>
  <si>
    <t>128</t>
  </si>
  <si>
    <t>67</t>
  </si>
  <si>
    <t>283750000600</t>
  </si>
  <si>
    <t>Doska z extrudovaného polystyrénu hr. 40 mm, zateplenie soklov, suterénov, podláh</t>
  </si>
  <si>
    <t>130</t>
  </si>
  <si>
    <t>417321414</t>
  </si>
  <si>
    <t>Betón stužujúcich pásov a vencov železový tr. C 20/25</t>
  </si>
  <si>
    <t>132</t>
  </si>
  <si>
    <t>69</t>
  </si>
  <si>
    <t>431351121</t>
  </si>
  <si>
    <t>Debnenie do 4 m výšky - podest a podstupňových dosiek pôdorysne priamočiarych zhotovenie</t>
  </si>
  <si>
    <t>134</t>
  </si>
  <si>
    <t>431351122</t>
  </si>
  <si>
    <t>Debnenie do 4 m výšky - podest a podstupňových dosiek pôdorysne priamočiarych odstránenie</t>
  </si>
  <si>
    <t>136</t>
  </si>
  <si>
    <t>71</t>
  </si>
  <si>
    <t>430361821</t>
  </si>
  <si>
    <t>Výstuž schodiskových konštrukcii z betonárskej ocele 10505</t>
  </si>
  <si>
    <t>138</t>
  </si>
  <si>
    <t>430321315</t>
  </si>
  <si>
    <t>Schodiskové konštrukcie, betón železový tr. C 20/25</t>
  </si>
  <si>
    <t>140</t>
  </si>
  <si>
    <t>Úpravy povrchov, podlahy, osadenie</t>
  </si>
  <si>
    <t>73</t>
  </si>
  <si>
    <t>611461115</t>
  </si>
  <si>
    <t xml:space="preserve">Príprava vnútorného podkladu stropov, penetračný náter </t>
  </si>
  <si>
    <t>142</t>
  </si>
  <si>
    <t>611461131</t>
  </si>
  <si>
    <t>Vnútorná omietka stropov, vápennocementová, strojné nanášanie, hr. 8 mm</t>
  </si>
  <si>
    <t>144</t>
  </si>
  <si>
    <t>75</t>
  </si>
  <si>
    <t>611461121</t>
  </si>
  <si>
    <t>Vnútorná omietka stropov, sadrová, strojné nanášanie, hr. 8 mm</t>
  </si>
  <si>
    <t>146</t>
  </si>
  <si>
    <t>612465113</t>
  </si>
  <si>
    <t xml:space="preserve">Príprava vnútorného podkladu stien, penetračný náter </t>
  </si>
  <si>
    <t>148</t>
  </si>
  <si>
    <t>77</t>
  </si>
  <si>
    <t>612465131</t>
  </si>
  <si>
    <t>Vnútorná omietka stien, vápennocementová, strojné nanášanie, hr. 10 mm</t>
  </si>
  <si>
    <t>150</t>
  </si>
  <si>
    <t>612465135</t>
  </si>
  <si>
    <t>Vnútorná omietka stien, vápennocementová, strojné miešanie, ručné nanášanie, Jadrová omietka, hr. 10 mm</t>
  </si>
  <si>
    <t>152</t>
  </si>
  <si>
    <t>79</t>
  </si>
  <si>
    <t>612481031</t>
  </si>
  <si>
    <t>Rohový profil z pozinkovaného plechu pre hrúbku omietky 8 až 12 mm</t>
  </si>
  <si>
    <t>m</t>
  </si>
  <si>
    <t>154</t>
  </si>
  <si>
    <t>625251359</t>
  </si>
  <si>
    <t>Kontaktný zatepľovací systém hr. 150 mm z minerálnej vlny, zatĺkacie kotvy</t>
  </si>
  <si>
    <t>156</t>
  </si>
  <si>
    <t>81</t>
  </si>
  <si>
    <t>625251372</t>
  </si>
  <si>
    <t>Kontaktný zatepľovací systém ostenia hr. 30 mm z minerálnej vlny</t>
  </si>
  <si>
    <t>158</t>
  </si>
  <si>
    <t>625251408</t>
  </si>
  <si>
    <t>Kontaktný zatepľovací systém hr. 160 mm - riešenie pre sokel (XPS), zatĺka cie kotvy</t>
  </si>
  <si>
    <t>160</t>
  </si>
  <si>
    <t>83</t>
  </si>
  <si>
    <t>625251333</t>
  </si>
  <si>
    <t>Kontaktný zatepľovací systém hr. 60 mm z minerálnej vlny, skrutkovacie kotvy</t>
  </si>
  <si>
    <t>162</t>
  </si>
  <si>
    <t>953945102</t>
  </si>
  <si>
    <t>Sokíový profil SL 15 (hliníkový)</t>
  </si>
  <si>
    <t>164</t>
  </si>
  <si>
    <t>85</t>
  </si>
  <si>
    <t>953995201</t>
  </si>
  <si>
    <t>Rohová lišta flexibilná (plastová)</t>
  </si>
  <si>
    <t>166</t>
  </si>
  <si>
    <t>953995183</t>
  </si>
  <si>
    <t>Okenný a dverový dilatačný profil (plastový)</t>
  </si>
  <si>
    <t>168</t>
  </si>
  <si>
    <t>87</t>
  </si>
  <si>
    <t>622466116</t>
  </si>
  <si>
    <t xml:space="preserve">Príprava vonkajšieho podkladu stien, univerzálny základ </t>
  </si>
  <si>
    <t>170</t>
  </si>
  <si>
    <t>622464233</t>
  </si>
  <si>
    <t>Vonkajšia omietka stien tenkovrstvová, silikónová, škrabaná, hr. 3 mm</t>
  </si>
  <si>
    <t>172</t>
  </si>
  <si>
    <t>89</t>
  </si>
  <si>
    <t>622464310</t>
  </si>
  <si>
    <t>Vonkajšia omietka stien mozaiková, ručné miešanie a nanášanie</t>
  </si>
  <si>
    <t>174</t>
  </si>
  <si>
    <t>632001011</t>
  </si>
  <si>
    <t>Zhotovenie separačnej fólie v podlahových vrstvách z PE</t>
  </si>
  <si>
    <t>176</t>
  </si>
  <si>
    <t>91</t>
  </si>
  <si>
    <t>283290003600</t>
  </si>
  <si>
    <t>Separačná fólia FE, šxl 1,3x100 m, na oddelenie poterov, PE</t>
  </si>
  <si>
    <t>178</t>
  </si>
  <si>
    <t>632452255</t>
  </si>
  <si>
    <t>Cementový poter, pevnosti v tlaku 25 MPa, hr. 80 mm</t>
  </si>
  <si>
    <t>180</t>
  </si>
  <si>
    <t>93</t>
  </si>
  <si>
    <t>952901111</t>
  </si>
  <si>
    <t>Vyčistenie budov pri výške podlaží do 4m</t>
  </si>
  <si>
    <t>182</t>
  </si>
  <si>
    <t>Ostatné konštrukcie a práce-búranie</t>
  </si>
  <si>
    <t>941941031</t>
  </si>
  <si>
    <t>Montáž lešenia ľahkého pracovného radového s podlahami šírky od 0,80 do 1,00 m, výšky do 10 m</t>
  </si>
  <si>
    <t>184</t>
  </si>
  <si>
    <t>95</t>
  </si>
  <si>
    <t>941941191</t>
  </si>
  <si>
    <t>Príplatok za prvý a každý ďalší i začatý mesiac použitia lešenia ľahkého pracovného radového s podlahami šírky od 0,80 do 1,00 m, výšky do 10 m</t>
  </si>
  <si>
    <t>186</t>
  </si>
  <si>
    <t>941941831</t>
  </si>
  <si>
    <t>Demontáž lešenia ľahkého pracovného radového s podlahami šírky nad 0,80 do 1,00 m, výšky do 10 m</t>
  </si>
  <si>
    <t>188</t>
  </si>
  <si>
    <t>97</t>
  </si>
  <si>
    <t>941955002</t>
  </si>
  <si>
    <t>Lešenie ľahké pracovné pomocné s výškou lešeňovej podlahy nad 1,20 do 1,90 m</t>
  </si>
  <si>
    <t>190</t>
  </si>
  <si>
    <t>99</t>
  </si>
  <si>
    <t>Presun hmôt HSV</t>
  </si>
  <si>
    <t>998011001</t>
  </si>
  <si>
    <t xml:space="preserve">Presun hmôt pre budovy  (801, 803, 812), zvislá konštr. z tehál, tvárnic, z kovu výšky do 6 m</t>
  </si>
  <si>
    <t>-1513140</t>
  </si>
  <si>
    <t>PSV</t>
  </si>
  <si>
    <t>Práce a dodávky PSV</t>
  </si>
  <si>
    <t>711</t>
  </si>
  <si>
    <t>Izolácie proti vode a vlhkosti</t>
  </si>
  <si>
    <t>711111002</t>
  </si>
  <si>
    <t>Zhotovenie izolácie proti zemnej vlhkosti vodorovná asfaltovým lakom za studená</t>
  </si>
  <si>
    <t>194</t>
  </si>
  <si>
    <t>246170001000</t>
  </si>
  <si>
    <t>Lak asfaltový v sudoch</t>
  </si>
  <si>
    <t>196</t>
  </si>
  <si>
    <t>101</t>
  </si>
  <si>
    <t>711112002</t>
  </si>
  <si>
    <t>Zhotovenie izolácie proti zemnej vlhkosti zvislá asfaltovým lakom za studená</t>
  </si>
  <si>
    <t>198</t>
  </si>
  <si>
    <t>200</t>
  </si>
  <si>
    <t>103</t>
  </si>
  <si>
    <t>711141559</t>
  </si>
  <si>
    <t>Zhotovenie izolácie proti zemnej vlhkosti a tlakovej vode vodorovná NAIP pritavením</t>
  </si>
  <si>
    <t>202</t>
  </si>
  <si>
    <t>628310001000</t>
  </si>
  <si>
    <t>Pás asfaltový pre spodné vrstvy hydroizolačných systémov</t>
  </si>
  <si>
    <t>204</t>
  </si>
  <si>
    <t>105</t>
  </si>
  <si>
    <t>711142559</t>
  </si>
  <si>
    <t>Zhotovenie izolácie proti zemnej vlhkosti a tlakovej vode zvislá NAIP pritavením</t>
  </si>
  <si>
    <t>206</t>
  </si>
  <si>
    <t>62831000í000</t>
  </si>
  <si>
    <t>208</t>
  </si>
  <si>
    <t>107</t>
  </si>
  <si>
    <t>998711101</t>
  </si>
  <si>
    <t>Presun hmôt pre izoláciu proti vode v objektoch výšky do 6 m</t>
  </si>
  <si>
    <t>210</t>
  </si>
  <si>
    <t>713</t>
  </si>
  <si>
    <t>Izolácie tepelné</t>
  </si>
  <si>
    <t>713122121</t>
  </si>
  <si>
    <t>Montáž tepelnej izolácie podláh polystyrénom, kladeným voľne v dvoch vrstvách</t>
  </si>
  <si>
    <t>212</t>
  </si>
  <si>
    <t>109</t>
  </si>
  <si>
    <t>283720003100</t>
  </si>
  <si>
    <t xml:space="preserve">Doska EPS  hr. 60 mm, pre podlahy</t>
  </si>
  <si>
    <t>214</t>
  </si>
  <si>
    <t>713122111</t>
  </si>
  <si>
    <t>Montáž tepelnej izolácie podláh polystyrénom, kladeným voľne v jednej vrstve</t>
  </si>
  <si>
    <t>216</t>
  </si>
  <si>
    <t>111</t>
  </si>
  <si>
    <t>283720002800</t>
  </si>
  <si>
    <t>Doska EPS hr. 40 mm, pre podlahy</t>
  </si>
  <si>
    <t>218</t>
  </si>
  <si>
    <t>713161510</t>
  </si>
  <si>
    <t>Montáž tepelnej izolácie striech šikmých kladená voľne medzi a pod krokvy hr. nad 10 cm</t>
  </si>
  <si>
    <t>220</t>
  </si>
  <si>
    <t>113</t>
  </si>
  <si>
    <t>631640001500</t>
  </si>
  <si>
    <t>Pás tepelnoizolačný 200x1200x8400 mm, izolácia zo sklenej vlny vhodná pre šikmé strechy, podkrovia, stropy a ľahké podlahy</t>
  </si>
  <si>
    <t>222</t>
  </si>
  <si>
    <t>998713101</t>
  </si>
  <si>
    <t>Presun hmôt pre izolácie tepelné v objektoch výšky do 6 m</t>
  </si>
  <si>
    <t>224</t>
  </si>
  <si>
    <t>762</t>
  </si>
  <si>
    <t>Konštrukcie tesárske</t>
  </si>
  <si>
    <t>115</t>
  </si>
  <si>
    <t>762333130</t>
  </si>
  <si>
    <t>Montáž viazaných konštrukcií krovov striech nepravidelného pôdorysu z reziva plochy 224-288 cm2</t>
  </si>
  <si>
    <t>-1022265354</t>
  </si>
  <si>
    <t>605120008300</t>
  </si>
  <si>
    <t>Hranoly zo smrekovca neopracované hranené akosť 1 dl. 4000-6500 mm, hr. 180 mm, š. 180, 250 mm</t>
  </si>
  <si>
    <t>228</t>
  </si>
  <si>
    <t>117</t>
  </si>
  <si>
    <t>762341252</t>
  </si>
  <si>
    <t>Montáž kontralát pre sklon od 22° do 35°</t>
  </si>
  <si>
    <t>230</t>
  </si>
  <si>
    <t>605120002800</t>
  </si>
  <si>
    <t>Hranoly z mäkkého reziva neopracované nebránené akosť II, prierez 25-100 cm2</t>
  </si>
  <si>
    <t>232</t>
  </si>
  <si>
    <t>119</t>
  </si>
  <si>
    <t>762341202</t>
  </si>
  <si>
    <t>Montáž latovania zložitých striech pre sklon do 60°</t>
  </si>
  <si>
    <t>234</t>
  </si>
  <si>
    <t>605120002800.1</t>
  </si>
  <si>
    <t>Hranoly z mäkkého reziva neopracované nehranené akosť U, prierez 25-100 cm2</t>
  </si>
  <si>
    <t>236</t>
  </si>
  <si>
    <t>121</t>
  </si>
  <si>
    <t>762395000</t>
  </si>
  <si>
    <t>Spojovacie prostriedky pre viazané konštrukcie krovov, debnenie a laťovanie, nadstrešné konštr., spádové kliny -svorky, dosky, klince, pásová oceľ, vruty</t>
  </si>
  <si>
    <t>238</t>
  </si>
  <si>
    <t>762421303</t>
  </si>
  <si>
    <t>Obloženie stropov alebo strešných podhľadov z dosiek OSB skrutkovaných na zraz hr. dosky 15 mm</t>
  </si>
  <si>
    <t>240</t>
  </si>
  <si>
    <t>123</t>
  </si>
  <si>
    <t>998762102</t>
  </si>
  <si>
    <t>Presun hmôt pre konštrukcie tesárske v objektoch výšky do 12 m</t>
  </si>
  <si>
    <t>242</t>
  </si>
  <si>
    <t>763</t>
  </si>
  <si>
    <t>Konštrukcie - drevostavby</t>
  </si>
  <si>
    <t>763161211</t>
  </si>
  <si>
    <t>SDK podkrovie, dvojitá spodná konštrukcia drevená závesná, dosky GKB hr. 12,5 mm, TI hr. 160 mm, parozábrana</t>
  </si>
  <si>
    <t>244</t>
  </si>
  <si>
    <t>125</t>
  </si>
  <si>
    <t>998763301</t>
  </si>
  <si>
    <t>Presun hmôt pre sádrokartónové konštrukcie v objektoch výšky do 7 m</t>
  </si>
  <si>
    <t>246</t>
  </si>
  <si>
    <t>764</t>
  </si>
  <si>
    <t>Konštrukcie klampiarske</t>
  </si>
  <si>
    <t>764352427</t>
  </si>
  <si>
    <t>Žľaby z pozinkovaného farbeného PZf plechu, pododkvapové polkruhové r.š. 330 mm</t>
  </si>
  <si>
    <t>248</t>
  </si>
  <si>
    <t>127</t>
  </si>
  <si>
    <t>764454454</t>
  </si>
  <si>
    <t>Zvodové rúry z pozinkovaného farbeného PZf plechu, kruhové priemer 120 mm</t>
  </si>
  <si>
    <t>250</t>
  </si>
  <si>
    <t>764339410</t>
  </si>
  <si>
    <t>Lemovanie z pozinkovaného farbeného PZf plechu, komínov v ploche na vlnitej, šablónovej alebo tvrdej krytine, r.š. 400 mm</t>
  </si>
  <si>
    <t>252</t>
  </si>
  <si>
    <t>129</t>
  </si>
  <si>
    <t>764392460</t>
  </si>
  <si>
    <t>Úžľabie z pozinkovaného farbeného PZf plechu, r.š. 750 mm</t>
  </si>
  <si>
    <t>254</t>
  </si>
  <si>
    <t>998764101</t>
  </si>
  <si>
    <t>Presun hmôt pre konštrukcie klampiarske v objektoch výšky do 6 m</t>
  </si>
  <si>
    <t>256</t>
  </si>
  <si>
    <t>765</t>
  </si>
  <si>
    <t>Konštrukcie - krytiny tvrdé</t>
  </si>
  <si>
    <t>131</t>
  </si>
  <si>
    <t>765331205</t>
  </si>
  <si>
    <t>Betónová krytina, zložitých striech, sklon od 22° do 35°</t>
  </si>
  <si>
    <t>258</t>
  </si>
  <si>
    <t>765331405</t>
  </si>
  <si>
    <t>Hrebeň s použitím vetracieho pásu, sklon od 22° do 35°</t>
  </si>
  <si>
    <t>260</t>
  </si>
  <si>
    <t>133</t>
  </si>
  <si>
    <t>765901345</t>
  </si>
  <si>
    <t>Strešná fólia od 22° do 35°, na krokvy</t>
  </si>
  <si>
    <t>262</t>
  </si>
  <si>
    <t>998765101</t>
  </si>
  <si>
    <t>Presun hmôt pre tvrdé krytiny v objektoch výšky do 6 m</t>
  </si>
  <si>
    <t>264</t>
  </si>
  <si>
    <t>766</t>
  </si>
  <si>
    <t>Konštrukcie stolárske</t>
  </si>
  <si>
    <t>135</t>
  </si>
  <si>
    <t>766621081</t>
  </si>
  <si>
    <t>Montáž okna plastového na PUR penu</t>
  </si>
  <si>
    <t>266</t>
  </si>
  <si>
    <t>611410006600</t>
  </si>
  <si>
    <t>Plastové okno jednokrídlové OS, vxš 800x500 mm, izolačné trojsklo, 6 komorový profil</t>
  </si>
  <si>
    <t>268</t>
  </si>
  <si>
    <t>137</t>
  </si>
  <si>
    <t>611410010100</t>
  </si>
  <si>
    <t>Plastové okno dvojkrídlové OS+O, vxš 1200x500 mm, izolačné trojsklo, 6 komorový profil</t>
  </si>
  <si>
    <t>270</t>
  </si>
  <si>
    <t>611410010101</t>
  </si>
  <si>
    <t>Plastové okno dvojkrídlové OS+O, vxš 2200x500 mm, izolačné trojsklo, 6 komorový profil</t>
  </si>
  <si>
    <t>-1151024890</t>
  </si>
  <si>
    <t>139</t>
  </si>
  <si>
    <t>611410010136</t>
  </si>
  <si>
    <t>Plastové okno dvojkrídlové OS+O, vxš 1800x1500 mm, izolačné trojsklo, 6 komorový profil</t>
  </si>
  <si>
    <t>272</t>
  </si>
  <si>
    <t>611410010138</t>
  </si>
  <si>
    <t xml:space="preserve">Plastové okno dvojkrídlové OS+O, vxš 1500x1500 mm, izolačné trojsklo,  6 komorový profil</t>
  </si>
  <si>
    <t>274</t>
  </si>
  <si>
    <t>141</t>
  </si>
  <si>
    <t>611410010139</t>
  </si>
  <si>
    <t>Plastové okno dvojkrídlové OS+O, vxš 1600x1500 mm, izolačné trojsklo, 6 komorový profil</t>
  </si>
  <si>
    <t>-149279224</t>
  </si>
  <si>
    <t>61141000458</t>
  </si>
  <si>
    <t>Plastové okno balkónové OS, vxš 1800x2400 mm, izolačné trojsklo, 6 komorový profil</t>
  </si>
  <si>
    <t>276</t>
  </si>
  <si>
    <t>143</t>
  </si>
  <si>
    <t>61141000459</t>
  </si>
  <si>
    <t>Plastové okno balkónové OS, vxš 1400x2400 mm, izolačné trojsklo, 6 komorový profil</t>
  </si>
  <si>
    <t>278</t>
  </si>
  <si>
    <t>61141000460</t>
  </si>
  <si>
    <t>Plastové okno balkónové OS, vxš 2200x2400 mm, izolačné trojsklo, 6 komorový profil</t>
  </si>
  <si>
    <t>280</t>
  </si>
  <si>
    <t>145</t>
  </si>
  <si>
    <t>766641161</t>
  </si>
  <si>
    <t>Montáž dverí plastových, vchodových, obvodu dverí</t>
  </si>
  <si>
    <t>282</t>
  </si>
  <si>
    <t>5534130302</t>
  </si>
  <si>
    <t>Dvere vchodové plastové jednokrídlové plné 1750x2400 mm + kovanie</t>
  </si>
  <si>
    <t>284</t>
  </si>
  <si>
    <t>147</t>
  </si>
  <si>
    <t>5534130303</t>
  </si>
  <si>
    <t>Dvere vchodové plastové jednokrídlové plné 1200x2400 mm + kovanie</t>
  </si>
  <si>
    <t>286</t>
  </si>
  <si>
    <t>766662112</t>
  </si>
  <si>
    <t>Montáž dverového krídla otočného jednokrídlového</t>
  </si>
  <si>
    <t>288</t>
  </si>
  <si>
    <t>149</t>
  </si>
  <si>
    <t>766702112</t>
  </si>
  <si>
    <t>Montáž obložkovej zárubne pre jednokrídlové dvere pri hrúbke steny 10 až 35 cm</t>
  </si>
  <si>
    <t>290</t>
  </si>
  <si>
    <t>6117103020</t>
  </si>
  <si>
    <t>Zárubňa dýhovanä, obložková, dub/buk, do hrúbky múru150mm</t>
  </si>
  <si>
    <t>292</t>
  </si>
  <si>
    <t>151</t>
  </si>
  <si>
    <t>6117103100</t>
  </si>
  <si>
    <t>Dvere vnútorné, fóliované, plné, š.60, 70, 80, 90cm/STN</t>
  </si>
  <si>
    <t>294</t>
  </si>
  <si>
    <t>767</t>
  </si>
  <si>
    <t>Konštrukcie doplnkové kovové</t>
  </si>
  <si>
    <t>767230070</t>
  </si>
  <si>
    <t>Montáž schodiskového madla na stenu</t>
  </si>
  <si>
    <t>296</t>
  </si>
  <si>
    <t>153</t>
  </si>
  <si>
    <t>611930000900</t>
  </si>
  <si>
    <t>Madlo schodiskové na stenu, kotvené do steny, drevené</t>
  </si>
  <si>
    <t>298</t>
  </si>
  <si>
    <t>998767101</t>
  </si>
  <si>
    <t>Presun hmôt pre kovové stavebné doplnkové konštrukcie v objektoch výšky do 6 m</t>
  </si>
  <si>
    <t>300</t>
  </si>
  <si>
    <t>771</t>
  </si>
  <si>
    <t>Podlahy z dlaždíc</t>
  </si>
  <si>
    <t>155</t>
  </si>
  <si>
    <t>771541215</t>
  </si>
  <si>
    <t>Montáž podláh z dlaždíc gres kladených do tmelu flexibil. mrazuvzdomého veľ. 300 x 300 mm</t>
  </si>
  <si>
    <t>302</t>
  </si>
  <si>
    <t>597740001900</t>
  </si>
  <si>
    <t>Dlaždice keramické leštené, Ixvxhr 295x295x8 mm</t>
  </si>
  <si>
    <t>304</t>
  </si>
  <si>
    <t>157</t>
  </si>
  <si>
    <t>771576109</t>
  </si>
  <si>
    <t>Montáž podláh z dlaždíc keramických do tmelu flexibilného mrazuvzdomého veF, 300 x 300 mm</t>
  </si>
  <si>
    <t>306</t>
  </si>
  <si>
    <t>597740001200</t>
  </si>
  <si>
    <t>Dlaždice keramické, Ixvxhr 297x297x8 mm, farba žltá</t>
  </si>
  <si>
    <t>308</t>
  </si>
  <si>
    <t>159</t>
  </si>
  <si>
    <t>998771101</t>
  </si>
  <si>
    <t>Presun hmôt pre podlahy z dlaždíc v objektoch výšky do 6m</t>
  </si>
  <si>
    <t>310</t>
  </si>
  <si>
    <t>775</t>
  </si>
  <si>
    <t>Podlahy vlysové a parketové</t>
  </si>
  <si>
    <t>775551310</t>
  </si>
  <si>
    <t>Montáž parketovej podlahy s podložkou, parozábranou a s olištovaním z veľkoplošných parkiet</t>
  </si>
  <si>
    <t>312</t>
  </si>
  <si>
    <t>161</t>
  </si>
  <si>
    <t>6119800100</t>
  </si>
  <si>
    <t>Laminátové parkety</t>
  </si>
  <si>
    <t>314</t>
  </si>
  <si>
    <t>775592141</t>
  </si>
  <si>
    <t>Montáž podložky vyrovnávacej a tlmiacej penovej hr. 3 mm pod plávajúce podlahy</t>
  </si>
  <si>
    <t>316</t>
  </si>
  <si>
    <t>163</t>
  </si>
  <si>
    <t>283230008600</t>
  </si>
  <si>
    <t>Podložka z PE pod plávajúce podlahy, hr. 3 mm</t>
  </si>
  <si>
    <t>318</t>
  </si>
  <si>
    <t>998775101</t>
  </si>
  <si>
    <t>Presun hmôt pre podlahy vlysové a parketové v objektoch výšky do 6 m</t>
  </si>
  <si>
    <t>320</t>
  </si>
  <si>
    <t>781</t>
  </si>
  <si>
    <t>Dokončovacie práce a obklady</t>
  </si>
  <si>
    <t>165</t>
  </si>
  <si>
    <t>781445212</t>
  </si>
  <si>
    <t>Montáž obkladov vnútor. stien z obkladačiek kladených do tmelu flexibilného veľ. 200x250 mm</t>
  </si>
  <si>
    <t>322</t>
  </si>
  <si>
    <t>597640002200</t>
  </si>
  <si>
    <t>Obkladačky keramické Ixvxhr 198x248x6,8 mm, farba béžová</t>
  </si>
  <si>
    <t>324</t>
  </si>
  <si>
    <t>167</t>
  </si>
  <si>
    <t>781731030</t>
  </si>
  <si>
    <t>Montáž obkladov vonkajších stien z obkladačiek tehlových kladených do malty veľ. 250 x 65 mm</t>
  </si>
  <si>
    <t>326</t>
  </si>
  <si>
    <t>5963210400</t>
  </si>
  <si>
    <t xml:space="preserve">Tehlový obklad  hr. 20 mm</t>
  </si>
  <si>
    <t>328</t>
  </si>
  <si>
    <t>169</t>
  </si>
  <si>
    <t>998781101</t>
  </si>
  <si>
    <t>Presun hmôt pre obklady keramické v objektoch výšky do 6 m</t>
  </si>
  <si>
    <t>330</t>
  </si>
  <si>
    <t>784</t>
  </si>
  <si>
    <t>Dokončovacie práce - maľby</t>
  </si>
  <si>
    <t>783894612</t>
  </si>
  <si>
    <t>Náter farbami ekologickými riediíeľnými vodou biely pre sadrokartón. stropy 2x</t>
  </si>
  <si>
    <t>332</t>
  </si>
  <si>
    <t>171</t>
  </si>
  <si>
    <t>784452273</t>
  </si>
  <si>
    <t>Maľby z maliarskych zmesí, ručne nanášané dvojnásobné základné na podklad hrubozrnný výšky do 3, 80 m</t>
  </si>
  <si>
    <t>334</t>
  </si>
  <si>
    <t>784452471</t>
  </si>
  <si>
    <t>Maľby z maliarskych zmesí, ručne nanášané tónované s bielym stropom dvojnásobné na jemnozrnný podklad výšky do 3,80 m</t>
  </si>
  <si>
    <t>336</t>
  </si>
  <si>
    <t>02 - SO 02 - Zdravotechnika</t>
  </si>
  <si>
    <t xml:space="preserve">    8 - Rúrové vedenie</t>
  </si>
  <si>
    <t xml:space="preserve">    721 - Zdravotech. vnútorná kanalizácia</t>
  </si>
  <si>
    <t xml:space="preserve">    722 - Zdravotechnika - vnútorný vodovod</t>
  </si>
  <si>
    <t xml:space="preserve">    724 - Zdravotechnika - strojné vybavenie</t>
  </si>
  <si>
    <t xml:space="preserve">    725 - Zdravotechnika - zariaď. predmety</t>
  </si>
  <si>
    <t>Rúrové vedenie</t>
  </si>
  <si>
    <t>871266000</t>
  </si>
  <si>
    <t>Montáž kanalizačného PVC-U potrubia hladkého viacvrstvového DN 110</t>
  </si>
  <si>
    <t>497476172</t>
  </si>
  <si>
    <t>2861136690</t>
  </si>
  <si>
    <t>Rúra kanalizačná PVC-U gravitačná, hladká SN4 - KG, ML -viacvrstvová, DN 110, L = 5 m</t>
  </si>
  <si>
    <t>k$</t>
  </si>
  <si>
    <t>1427405024</t>
  </si>
  <si>
    <t>877266000</t>
  </si>
  <si>
    <t>Montáž kanalizačného PVC-U kolena DN 110</t>
  </si>
  <si>
    <t>1666927236</t>
  </si>
  <si>
    <t>2865103160</t>
  </si>
  <si>
    <t>Koleno PVC-U, DN 110x87“ hladká pre gravitačnú kanalizáciu KG potrubia</t>
  </si>
  <si>
    <t>699554194</t>
  </si>
  <si>
    <t>1279302787</t>
  </si>
  <si>
    <t>286510003400</t>
  </si>
  <si>
    <t>Koleno PVC-U, DN 110x45" hladká pre gravitačnú kanalizáciu KG potrubia</t>
  </si>
  <si>
    <t>265490761</t>
  </si>
  <si>
    <t>877266024</t>
  </si>
  <si>
    <t>Montáž kanalizačnej PVC-U odbočky DN 110</t>
  </si>
  <si>
    <t>36650110</t>
  </si>
  <si>
    <t>286510013100</t>
  </si>
  <si>
    <t>Odbočka 45" PVC-U, DN 110/110 hladká pre gravitačnú kanalizáciu KG potrubia</t>
  </si>
  <si>
    <t>-597010955</t>
  </si>
  <si>
    <t>871181170</t>
  </si>
  <si>
    <t>Montáž vodovodného RC potrubia z PE 100 RC SDR11 zváraného natupo D 40x3,7 mm</t>
  </si>
  <si>
    <t>1642473212</t>
  </si>
  <si>
    <t>286130017300</t>
  </si>
  <si>
    <t>Rúra jednovrstvová Safeľech RC na pitnú vodu SDR11, 40x3,0x100 m, materiál: PE 100 RC</t>
  </si>
  <si>
    <t>1020380433</t>
  </si>
  <si>
    <t>286530020200</t>
  </si>
  <si>
    <t>Koleno 90" na tupo PE 100, na vodu, plyn a kanalizáciu, SDR 11 L D 40 mm</t>
  </si>
  <si>
    <t>-1350497579</t>
  </si>
  <si>
    <t>892351000</t>
  </si>
  <si>
    <t>Skúška tesnosti kanalizácie D 200</t>
  </si>
  <si>
    <t>843128510</t>
  </si>
  <si>
    <t>713482121</t>
  </si>
  <si>
    <t>Montáž trubíc z PE, hr.15-20 mm,vnút.priemerdo 38 mm</t>
  </si>
  <si>
    <t>-700519417</t>
  </si>
  <si>
    <t>713482132</t>
  </si>
  <si>
    <t>Montáž trubíc z PE, hr.30 mm.vnút.priemer 39-70 mm</t>
  </si>
  <si>
    <t>-460806865</t>
  </si>
  <si>
    <t>283310006600</t>
  </si>
  <si>
    <t>Izolačná PE trubica TUBOLIT DG 48x30 mm (dpotrubia x hr. izolácie), rozrezaná</t>
  </si>
  <si>
    <t>249250023</t>
  </si>
  <si>
    <t>283310004700</t>
  </si>
  <si>
    <t>Izolačná PE trubica TUBOLIT DG 22x20 mm (d potrubia x hr. izolácie), n ad rezaná</t>
  </si>
  <si>
    <t>866872082</t>
  </si>
  <si>
    <t>-637544237</t>
  </si>
  <si>
    <t>721</t>
  </si>
  <si>
    <t>Zdravotech. vnútorná kanalizácia</t>
  </si>
  <si>
    <t>721172109</t>
  </si>
  <si>
    <t>Potrubie z PVC - U odpadové zvislé hrdlové D 110x2, 2</t>
  </si>
  <si>
    <t>-578429447</t>
  </si>
  <si>
    <t>721173204</t>
  </si>
  <si>
    <t>Potrubie z PVC - U odpadne pripájacie D 40x1,8</t>
  </si>
  <si>
    <t>1900761411</t>
  </si>
  <si>
    <t>721290111</t>
  </si>
  <si>
    <t>Ostatné - skúška tesnosti kanalizácie v objektoch vodou do DN 125</t>
  </si>
  <si>
    <t>511466311</t>
  </si>
  <si>
    <t>722</t>
  </si>
  <si>
    <t>Zdravotechnika - vnútorný vodovod</t>
  </si>
  <si>
    <t>722130215</t>
  </si>
  <si>
    <t>Potrubie z oceľ.rúr pozink.bezšvík.bežných-11 353.0,10 004.0 zvarov, bežných-11 343.00 DN 40</t>
  </si>
  <si>
    <t>-1667077247</t>
  </si>
  <si>
    <t>722172111</t>
  </si>
  <si>
    <t>Potrubie z plastických rúr PP-R D20/2.8 - PN16, polyfúznym zváraním</t>
  </si>
  <si>
    <t>1955101687</t>
  </si>
  <si>
    <t>722172112</t>
  </si>
  <si>
    <t>Potrubie z plastických rúr PP-R D25/3.5 - PN16, poiyfúznym zváraním</t>
  </si>
  <si>
    <t>-730873972</t>
  </si>
  <si>
    <t>722250010</t>
  </si>
  <si>
    <t>Montáž hydrantového systému s tvarovo stálou hadicou D 33</t>
  </si>
  <si>
    <t>súb</t>
  </si>
  <si>
    <t>182549197</t>
  </si>
  <si>
    <t>449150004400</t>
  </si>
  <si>
    <t xml:space="preserve">Hydrantový systém s tvarovo stálou hadicou D 33, hadica 20 m, skriňa 800x800x340 mm, plné dvierka, prúdnica </t>
  </si>
  <si>
    <t>-921642250</t>
  </si>
  <si>
    <t>72229-0226</t>
  </si>
  <si>
    <t>Tlakové skúšky vodov. potrubia závitového do DN 50</t>
  </si>
  <si>
    <t>1858532665</t>
  </si>
  <si>
    <t>99872-2101</t>
  </si>
  <si>
    <t>Presun hmôt pre vnút. vodovod v objektoch výšky do 6 m</t>
  </si>
  <si>
    <t>1813112345</t>
  </si>
  <si>
    <t>724</t>
  </si>
  <si>
    <t>Zdravotechnika - strojné vybavenie</t>
  </si>
  <si>
    <t>721213015</t>
  </si>
  <si>
    <t>Montáž podlahového vpustu s zvislým odtokom DN 110</t>
  </si>
  <si>
    <t>-1550268786</t>
  </si>
  <si>
    <t>721274103</t>
  </si>
  <si>
    <t>Ventilačné hlavice strešná - plastové DN 100 HUL 900</t>
  </si>
  <si>
    <t>1214421112</t>
  </si>
  <si>
    <t>721274102</t>
  </si>
  <si>
    <t>Ventilačné hlavice strešná - plastové DN 70 HUL 810</t>
  </si>
  <si>
    <t>387216418</t>
  </si>
  <si>
    <t>2866100013</t>
  </si>
  <si>
    <t>Podlahová vpusť VARINO, D 110, 381x321x199 mm, kanalizačný systém PE</t>
  </si>
  <si>
    <t>-1915981507</t>
  </si>
  <si>
    <t>725819401</t>
  </si>
  <si>
    <t>Montáž ventilu rohového s pripojovacou rúrkou G 1/2</t>
  </si>
  <si>
    <t>627508710</t>
  </si>
  <si>
    <t>5510124100</t>
  </si>
  <si>
    <t>Ventil rohový RDL 80 1/2"</t>
  </si>
  <si>
    <t>-577578975</t>
  </si>
  <si>
    <t>725869302</t>
  </si>
  <si>
    <t>Montáž zápachovej uzávierky pre zariaďovacie predmety, umývadlová do D 50 (podomietková)</t>
  </si>
  <si>
    <t>933540302</t>
  </si>
  <si>
    <t>2863120264</t>
  </si>
  <si>
    <t>Podomietkový sifón pre umývadlo, 338x190x150 mm, plast, sanitárny systém</t>
  </si>
  <si>
    <t>-2047716204</t>
  </si>
  <si>
    <t>725869311</t>
  </si>
  <si>
    <t>Montáž zápachovej uzávierky pre zariaďovacie predmety, drezová do D 50 (pre jeden drez)</t>
  </si>
  <si>
    <t>-981903412</t>
  </si>
  <si>
    <t>2863120185</t>
  </si>
  <si>
    <t>Drezový odtokjednodielny, D 50 úsporný, plast, sanitárny systém</t>
  </si>
  <si>
    <t>1010723399</t>
  </si>
  <si>
    <t>725869351</t>
  </si>
  <si>
    <t>Montáž zápachovej uzávierky pre zariaďovacie predmety, výlevkovej do D 50</t>
  </si>
  <si>
    <t>-1909997429</t>
  </si>
  <si>
    <t>2863120293</t>
  </si>
  <si>
    <t>Odtok pre sprchovú vaničku, D 90, komptetačnými krytkami, 212x156x142 mm, plast, sanitárny systém</t>
  </si>
  <si>
    <t>-312917885</t>
  </si>
  <si>
    <t>725989101</t>
  </si>
  <si>
    <t>Montáž dvierok plastové</t>
  </si>
  <si>
    <t>-624118596</t>
  </si>
  <si>
    <t>5903068150</t>
  </si>
  <si>
    <t>Revízne dvierka F2 200x200 mm</t>
  </si>
  <si>
    <t>1477843139</t>
  </si>
  <si>
    <t>998724101</t>
  </si>
  <si>
    <t>Presun hmôt pre strojné vybavenie v objektoch výšky do 6 m</t>
  </si>
  <si>
    <t>329814868</t>
  </si>
  <si>
    <t>725</t>
  </si>
  <si>
    <t>Zdravotechnika - zariaď. predmety</t>
  </si>
  <si>
    <t>721229023</t>
  </si>
  <si>
    <t>Montáž podlahového odtokového žlabu dĺžky 1000 mm pre montáž k stene</t>
  </si>
  <si>
    <t>-1839696049</t>
  </si>
  <si>
    <t>5528158013</t>
  </si>
  <si>
    <t xml:space="preserve">Sprchový žľab k stene 1000 mm 27Ox 100x 82 </t>
  </si>
  <si>
    <t>651779015</t>
  </si>
  <si>
    <t>725119307</t>
  </si>
  <si>
    <t>Montáž záchodovej misy kombinovanej s rovným odpadom</t>
  </si>
  <si>
    <t>1190102010</t>
  </si>
  <si>
    <t>6420142170</t>
  </si>
  <si>
    <t>Klozet kombinovaný stojací farba biela</t>
  </si>
  <si>
    <t>-1895470841</t>
  </si>
  <si>
    <t>725219401</t>
  </si>
  <si>
    <t>Montáž umývadla na skrutky do muriva, bez výtokovej armatúry</t>
  </si>
  <si>
    <t>88067970</t>
  </si>
  <si>
    <t>6420135170</t>
  </si>
  <si>
    <t>Umývadlo keramické 470x600x205 mm, farba biela</t>
  </si>
  <si>
    <t>1110602996</t>
  </si>
  <si>
    <t>725291112</t>
  </si>
  <si>
    <t>Montáž doplnkov zariadení kúpeľní a záchodov, toaletná doska</t>
  </si>
  <si>
    <t>835022600</t>
  </si>
  <si>
    <t>6429462300</t>
  </si>
  <si>
    <t>Doska keramická toaletná biela</t>
  </si>
  <si>
    <t>-1715656383</t>
  </si>
  <si>
    <t>725319112</t>
  </si>
  <si>
    <t>Montáž kuchynských drezov jednoduchých, hranatých, s rozmerom do 800 x 600 mm, bez výtokových armatúr</t>
  </si>
  <si>
    <t>-259013966</t>
  </si>
  <si>
    <t>5523í55500</t>
  </si>
  <si>
    <t xml:space="preserve">Kuchynský drez  nerez  800x600-155,2x7</t>
  </si>
  <si>
    <t>-1351876988</t>
  </si>
  <si>
    <t>725333360</t>
  </si>
  <si>
    <t>Montáž výlevky keramickej voľne stojacej bez výtokovej armatúry</t>
  </si>
  <si>
    <t>-921069890</t>
  </si>
  <si>
    <t>6420144360</t>
  </si>
  <si>
    <t>Výlevka 425x500x450 mm, keramika, plastová mreža, biela</t>
  </si>
  <si>
    <t>792145361</t>
  </si>
  <si>
    <t>725829201</t>
  </si>
  <si>
    <t>Montáž batérie drezovej nástennej pákovej, alebo klasickej</t>
  </si>
  <si>
    <t>1029290308</t>
  </si>
  <si>
    <t>5514671040</t>
  </si>
  <si>
    <t>Drezová nástenná batéria</t>
  </si>
  <si>
    <t>-2078172817</t>
  </si>
  <si>
    <t>725829601</t>
  </si>
  <si>
    <t>Montáž batérií umývadlových stojankových pákových alebo klasických</t>
  </si>
  <si>
    <t>1661525937</t>
  </si>
  <si>
    <t>5514644580</t>
  </si>
  <si>
    <t xml:space="preserve">Umývadlová termostatická batéria </t>
  </si>
  <si>
    <t>-641829385</t>
  </si>
  <si>
    <t>725849205</t>
  </si>
  <si>
    <t>Montáž batérie sprchovej nástennej, držiak sprchy s nastaviteľnou výškou sprchy</t>
  </si>
  <si>
    <t>1177466127</t>
  </si>
  <si>
    <t>5514513100</t>
  </si>
  <si>
    <t>Batéria sprchová mosadzná s ručnou sprchou 1/2"x 100 mm</t>
  </si>
  <si>
    <t>-1386832323</t>
  </si>
  <si>
    <t>71348.1</t>
  </si>
  <si>
    <t>Madlá na WC</t>
  </si>
  <si>
    <t>-157308739</t>
  </si>
  <si>
    <t>71348.10</t>
  </si>
  <si>
    <t>Zhotovenie výustky d100</t>
  </si>
  <si>
    <t>sub</t>
  </si>
  <si>
    <t>-1004427127</t>
  </si>
  <si>
    <t>71348.2</t>
  </si>
  <si>
    <t>Montáž madiel</t>
  </si>
  <si>
    <t>-783005019</t>
  </si>
  <si>
    <t>71348.3</t>
  </si>
  <si>
    <t>Nástenka 20/1/2"</t>
  </si>
  <si>
    <t>-444364780</t>
  </si>
  <si>
    <t>71348.4</t>
  </si>
  <si>
    <t>Nástenný komplet 20/1/2"</t>
  </si>
  <si>
    <t>-705021514</t>
  </si>
  <si>
    <t>71348.5</t>
  </si>
  <si>
    <t>Dodávka +montáž sedačka do sprchy</t>
  </si>
  <si>
    <t>-1669069357</t>
  </si>
  <si>
    <t>71348.6</t>
  </si>
  <si>
    <t>Vyvedenie vyustiek DN15</t>
  </si>
  <si>
    <t>-338978286</t>
  </si>
  <si>
    <t>71348.7</t>
  </si>
  <si>
    <t>Armatúry na vodu</t>
  </si>
  <si>
    <t>1172749753</t>
  </si>
  <si>
    <t>71348.8</t>
  </si>
  <si>
    <t>Dodávka a montáž cirkulačného čerpadla DN20</t>
  </si>
  <si>
    <t>-1054846784</t>
  </si>
  <si>
    <t>71348.9</t>
  </si>
  <si>
    <t>Zhotovenie výustky dn40</t>
  </si>
  <si>
    <t>-1744848315</t>
  </si>
  <si>
    <t>998725101</t>
  </si>
  <si>
    <t>Presun hmôt pre zariaďovacie predmety v objektoch výšky do 6 m</t>
  </si>
  <si>
    <t>2116997775</t>
  </si>
  <si>
    <t>03 - SO 03 - Elektrika a EPS požiarna ochrana</t>
  </si>
  <si>
    <t>M - Práce a dodávky M</t>
  </si>
  <si>
    <t xml:space="preserve">    21-M - Elektromontáže</t>
  </si>
  <si>
    <t xml:space="preserve">    22-M - Montáže oznam. a zabezp. zariadení</t>
  </si>
  <si>
    <t xml:space="preserve">    23-M - Elektromontáže uzemnenie</t>
  </si>
  <si>
    <t>VRN - Vedľajšie rozpočtové náklady</t>
  </si>
  <si>
    <t>973011141</t>
  </si>
  <si>
    <t>Vysekanie kapsy v stenách a stropoch z ľahkých betónov do. 50x50x50 mm</t>
  </si>
  <si>
    <t>612671800</t>
  </si>
  <si>
    <t>973011191</t>
  </si>
  <si>
    <t>Vysekanie kapsy v stenách a stropoch z ľahkých betónov do 150x150x1 OOmm, -0,002001</t>
  </si>
  <si>
    <t>816902803</t>
  </si>
  <si>
    <t>974032860</t>
  </si>
  <si>
    <t>Vyrezanie rýh frézovaním v murive z dierovaných pálených tehál v priestore priľahlom k stropnej konštrukcii hĺbky 2 cm, š. 4 cm -0,001 OOt</t>
  </si>
  <si>
    <t>1011530480</t>
  </si>
  <si>
    <t>585410000100</t>
  </si>
  <si>
    <t>Sadra sivá, 30 kg</t>
  </si>
  <si>
    <t>-231005692</t>
  </si>
  <si>
    <t>Práce a dodávky M</t>
  </si>
  <si>
    <t>21-M</t>
  </si>
  <si>
    <t>Elektromontáže</t>
  </si>
  <si>
    <t>210010301</t>
  </si>
  <si>
    <t>Krabica prístrojová bez zapojenia</t>
  </si>
  <si>
    <t>-1554283028</t>
  </si>
  <si>
    <t>345410002400</t>
  </si>
  <si>
    <t>Krabica univerzálna z PVC pod omietku KU 68-1901,Dxh 73x42 mm,</t>
  </si>
  <si>
    <t>569502989</t>
  </si>
  <si>
    <t>210010321</t>
  </si>
  <si>
    <t>Krabica odbočná s viečkom, svorkovnicou vrátane zapojenia, kruhová</t>
  </si>
  <si>
    <t>-1951328765</t>
  </si>
  <si>
    <t>345410002600</t>
  </si>
  <si>
    <t>Krabica univerzálna z PVC s viečkom a svorkovnicou pod omietku , Dxh 73x42 mm,</t>
  </si>
  <si>
    <t>-626109204</t>
  </si>
  <si>
    <t>210010351</t>
  </si>
  <si>
    <t>Krabicová rozvodka z lisovaného izolantu vrátane ukončenia káblov a zapojenia vodičov</t>
  </si>
  <si>
    <t>-1404648600</t>
  </si>
  <si>
    <t>345410013000</t>
  </si>
  <si>
    <t>Krabica rozvodná PVC na stenu</t>
  </si>
  <si>
    <t>1163753351</t>
  </si>
  <si>
    <t>210010502</t>
  </si>
  <si>
    <t>Osadenie lustrovej svorky vrátane zapojenia do 3 x 4</t>
  </si>
  <si>
    <t>-1884686920</t>
  </si>
  <si>
    <t>345610009600</t>
  </si>
  <si>
    <t>Svorkovnica svietidlová 400 V</t>
  </si>
  <si>
    <t>1070642439</t>
  </si>
  <si>
    <t>210100002</t>
  </si>
  <si>
    <t>Ukončenie vodičov v rozvádzač, vrátane zapojenia a vodičovej koncovky do 6 mm2</t>
  </si>
  <si>
    <t>238317024</t>
  </si>
  <si>
    <t>210100003</t>
  </si>
  <si>
    <t>Ukončenie vodičov v rozvádzač, vrátane zapojenia a vodičovej koncovky do 16 mm2</t>
  </si>
  <si>
    <t>-1306564378</t>
  </si>
  <si>
    <t>210100004</t>
  </si>
  <si>
    <t>Ukončenie vodičov v rozvádzač, vrátane zapojenia a vodičovej koncovky do 25 mm2</t>
  </si>
  <si>
    <t>-12878253</t>
  </si>
  <si>
    <t>210110021</t>
  </si>
  <si>
    <t>Spínač nástenný pre prostredie vonkajšie a mokré, vrátane zapojenia jednopólový - radenie 1</t>
  </si>
  <si>
    <t>-864322393</t>
  </si>
  <si>
    <t>210110041</t>
  </si>
  <si>
    <t>Spínače polozapustené a zapustené vrátane zapojenia jednopólový - radenie 1</t>
  </si>
  <si>
    <t>-2127375736</t>
  </si>
  <si>
    <t>345340004500</t>
  </si>
  <si>
    <t>Pristroj spínača</t>
  </si>
  <si>
    <t>1036337107</t>
  </si>
  <si>
    <t>345350001500</t>
  </si>
  <si>
    <t>Kryt spínača tlačídiový</t>
  </si>
  <si>
    <t>-626970675</t>
  </si>
  <si>
    <t>345350002300</t>
  </si>
  <si>
    <t>Rámček 1-násobný</t>
  </si>
  <si>
    <t>-1738578268</t>
  </si>
  <si>
    <t>210110043</t>
  </si>
  <si>
    <t>Spínač polozapustený a zapustený vrátane zapojenia sériový prep. - radenie 5</t>
  </si>
  <si>
    <t>2054367456</t>
  </si>
  <si>
    <t>345330000100</t>
  </si>
  <si>
    <t>Prepínač B1 radenie 5, IP 20,</t>
  </si>
  <si>
    <t>150361229</t>
  </si>
  <si>
    <t>210110044</t>
  </si>
  <si>
    <t>Spínač polozapustený a zapustený vrátane zapojenia dvojitý prep.stried. - radenie 5 B</t>
  </si>
  <si>
    <t>-617989927</t>
  </si>
  <si>
    <t>345330003400</t>
  </si>
  <si>
    <t>Prístroj prepínača</t>
  </si>
  <si>
    <t>-1351601113</t>
  </si>
  <si>
    <t>345350001800</t>
  </si>
  <si>
    <t>Kryt spínača</t>
  </si>
  <si>
    <t>-526957635</t>
  </si>
  <si>
    <t>\345350002300</t>
  </si>
  <si>
    <t>-110970937</t>
  </si>
  <si>
    <t>210110045</t>
  </si>
  <si>
    <t>Spínač polozapustený a zapustený vrátane zapojenia stried.prep.- radenie 6</t>
  </si>
  <si>
    <t>-1062833539</t>
  </si>
  <si>
    <t>345330003000</t>
  </si>
  <si>
    <t>Pristroj prepínača 6</t>
  </si>
  <si>
    <t>-2065751313</t>
  </si>
  <si>
    <t>345350001700</t>
  </si>
  <si>
    <t>Kryt spínač</t>
  </si>
  <si>
    <t>416141387</t>
  </si>
  <si>
    <t>612535982</t>
  </si>
  <si>
    <t>210110046</t>
  </si>
  <si>
    <t>Spínač polozapustený a zapustený vrátane zapojenia krížový prep.- radenie 7</t>
  </si>
  <si>
    <t>1384620423</t>
  </si>
  <si>
    <t>345330003000.1</t>
  </si>
  <si>
    <t>Prístroj prepínača 6</t>
  </si>
  <si>
    <t>-1544731315</t>
  </si>
  <si>
    <t>1251359112</t>
  </si>
  <si>
    <t>-1449566220</t>
  </si>
  <si>
    <t>210111012</t>
  </si>
  <si>
    <t>Domová zásuvka poiozapustená alebo zapustená, 10/16 A 250 V 2P + Z 2 x zapojenie</t>
  </si>
  <si>
    <t>1970893861</t>
  </si>
  <si>
    <t>345520000200</t>
  </si>
  <si>
    <t>Zásuvka jednoduchá</t>
  </si>
  <si>
    <t>1947118237</t>
  </si>
  <si>
    <t>345520000300</t>
  </si>
  <si>
    <t>Zásuvka dvojitá</t>
  </si>
  <si>
    <t>1233966886</t>
  </si>
  <si>
    <t>210193074</t>
  </si>
  <si>
    <t>Domova rozvodnica do 72 M pre zapustenú montáž bez sekacich prác</t>
  </si>
  <si>
    <t>200844545</t>
  </si>
  <si>
    <t>357150000400</t>
  </si>
  <si>
    <t>Rozvádzač R-1.PP s výzbrojou</t>
  </si>
  <si>
    <t>-440120922</t>
  </si>
  <si>
    <t>357150000500</t>
  </si>
  <si>
    <t>Rozvádzač R-1.NP s výzbrojou</t>
  </si>
  <si>
    <t>-2001671147</t>
  </si>
  <si>
    <t>210201010</t>
  </si>
  <si>
    <t>Montáž a zapojenie svietidla</t>
  </si>
  <si>
    <t>1589505364</t>
  </si>
  <si>
    <t>348140000800</t>
  </si>
  <si>
    <t>Svietidlo stropné 2x36W,</t>
  </si>
  <si>
    <t>-461206688</t>
  </si>
  <si>
    <t>348140000900</t>
  </si>
  <si>
    <t>Svietidlo nástenné LED 15W,</t>
  </si>
  <si>
    <t>792302113</t>
  </si>
  <si>
    <t>348140001500</t>
  </si>
  <si>
    <t>Svietidlo stropné LED 15W,</t>
  </si>
  <si>
    <t>-1181682200</t>
  </si>
  <si>
    <t>348140001000</t>
  </si>
  <si>
    <t>Svietidlo stropné LED 30W,</t>
  </si>
  <si>
    <t>-867054441</t>
  </si>
  <si>
    <t>348140001100</t>
  </si>
  <si>
    <t>Núdzové svietidlo,</t>
  </si>
  <si>
    <t>936219081</t>
  </si>
  <si>
    <t>348140002400</t>
  </si>
  <si>
    <t>Svietidlo stropné, 29W,</t>
  </si>
  <si>
    <t>-859763168</t>
  </si>
  <si>
    <t>348140001200</t>
  </si>
  <si>
    <t>Svietidlo nástenné LED 15W</t>
  </si>
  <si>
    <t>1045786587</t>
  </si>
  <si>
    <t>210220031</t>
  </si>
  <si>
    <t>Ekvipotenciálna svorkovnica v krabici</t>
  </si>
  <si>
    <t>287542672</t>
  </si>
  <si>
    <t>345410000400</t>
  </si>
  <si>
    <t>Krabica odbočná z PVC s viečkom pod omietku</t>
  </si>
  <si>
    <t>113867132</t>
  </si>
  <si>
    <t>345610005100</t>
  </si>
  <si>
    <t>Svorkovnica ekvipotenclonálna</t>
  </si>
  <si>
    <t>1358895726</t>
  </si>
  <si>
    <t>210220040</t>
  </si>
  <si>
    <t>Svorka na potrubievrátane pásika Cu</t>
  </si>
  <si>
    <t>-741563687</t>
  </si>
  <si>
    <t>354410006200</t>
  </si>
  <si>
    <t>Svorka uzemňovacia</t>
  </si>
  <si>
    <t>2002664786</t>
  </si>
  <si>
    <t>354410066900</t>
  </si>
  <si>
    <t>Páska, bleskozvodný a uzemňovací materiál, dĺžka 0,5 m</t>
  </si>
  <si>
    <t>1757145804</t>
  </si>
  <si>
    <t>210290751</t>
  </si>
  <si>
    <t>Montáž motorického spotrebiča, ventilátora do 1,5 kW, bez zapojenia</t>
  </si>
  <si>
    <t>-1953309938</t>
  </si>
  <si>
    <t>429110003800</t>
  </si>
  <si>
    <t>Ventilátor malý, axiálny</t>
  </si>
  <si>
    <t>-1726245517</t>
  </si>
  <si>
    <t>210800010</t>
  </si>
  <si>
    <t>Vodič medený uložený pevne CYY</t>
  </si>
  <si>
    <t>-902675253</t>
  </si>
  <si>
    <t>341110010800</t>
  </si>
  <si>
    <t>Kábel medený CYY</t>
  </si>
  <si>
    <t>1241444260</t>
  </si>
  <si>
    <t>210800146</t>
  </si>
  <si>
    <t>Kábel medený uložený pevne CYKY</t>
  </si>
  <si>
    <t>-954339699</t>
  </si>
  <si>
    <t>341110000700</t>
  </si>
  <si>
    <t>Kábel medený CYKY</t>
  </si>
  <si>
    <t>805336918</t>
  </si>
  <si>
    <t>210800147</t>
  </si>
  <si>
    <t>924329373</t>
  </si>
  <si>
    <t>341110000800</t>
  </si>
  <si>
    <t>1923426381</t>
  </si>
  <si>
    <t>210800161</t>
  </si>
  <si>
    <t>1572766155</t>
  </si>
  <si>
    <t>341110002200</t>
  </si>
  <si>
    <t>-343569638</t>
  </si>
  <si>
    <t>210800162</t>
  </si>
  <si>
    <t>-1833086642</t>
  </si>
  <si>
    <t>341110002300</t>
  </si>
  <si>
    <t>855709495</t>
  </si>
  <si>
    <t>210800646</t>
  </si>
  <si>
    <t>Vodič medený uložený v trubke</t>
  </si>
  <si>
    <t>297378312</t>
  </si>
  <si>
    <t>341310009400</t>
  </si>
  <si>
    <t>Vodič medený flexibilný</t>
  </si>
  <si>
    <t>-1120009088</t>
  </si>
  <si>
    <t>210810064</t>
  </si>
  <si>
    <t>Kábel medený silový uložený pevne</t>
  </si>
  <si>
    <t>-2000158808</t>
  </si>
  <si>
    <t>341110006500</t>
  </si>
  <si>
    <t>Kábel medený 1-CYKY</t>
  </si>
  <si>
    <t>1159216835</t>
  </si>
  <si>
    <t>22-M</t>
  </si>
  <si>
    <t>Montáže oznam. a zabezp. zariadení</t>
  </si>
  <si>
    <t>220330113</t>
  </si>
  <si>
    <t>Zariadenie EPS, montáž zásuvky automatického hlásiča, zapojenie, preskúšanie do záveseného stropu</t>
  </si>
  <si>
    <t>2106556440</t>
  </si>
  <si>
    <t>404890001000</t>
  </si>
  <si>
    <t>Zásuvka pre pripojenie konvenčný hlásičov MHY 734.029</t>
  </si>
  <si>
    <t>-616402306</t>
  </si>
  <si>
    <t>220511002</t>
  </si>
  <si>
    <t>Montáž zásuvky pod omietku</t>
  </si>
  <si>
    <t>1192524306</t>
  </si>
  <si>
    <t>383150004900</t>
  </si>
  <si>
    <t>Zásuvka podpovrchová komplet osadená,</t>
  </si>
  <si>
    <t>-1610835614</t>
  </si>
  <si>
    <t>220511021</t>
  </si>
  <si>
    <t>Zapojenie zásuvky</t>
  </si>
  <si>
    <t>-1837835029</t>
  </si>
  <si>
    <t>220511031</t>
  </si>
  <si>
    <t>Kábel v rúrkach</t>
  </si>
  <si>
    <t>-1791382728</t>
  </si>
  <si>
    <t>341230001800</t>
  </si>
  <si>
    <t>Kábel medený dátový</t>
  </si>
  <si>
    <t>-1343179364</t>
  </si>
  <si>
    <t>Mat.</t>
  </si>
  <si>
    <t>Vyp. Č. 1 IP44</t>
  </si>
  <si>
    <t>-790847621</t>
  </si>
  <si>
    <t>Mat..1</t>
  </si>
  <si>
    <t>Zás. RJ45x2</t>
  </si>
  <si>
    <t>1371936973</t>
  </si>
  <si>
    <t>Mont.</t>
  </si>
  <si>
    <t>539750632</t>
  </si>
  <si>
    <t>Mat.Mont.</t>
  </si>
  <si>
    <t>Kábel KOAX</t>
  </si>
  <si>
    <t>786945332</t>
  </si>
  <si>
    <t>Mat.Mont..1</t>
  </si>
  <si>
    <t>Trubka FX25</t>
  </si>
  <si>
    <t>-1267312318</t>
  </si>
  <si>
    <t>Mat..2</t>
  </si>
  <si>
    <t>Stop tlačítko</t>
  </si>
  <si>
    <t>-326139715</t>
  </si>
  <si>
    <t>Mont..1</t>
  </si>
  <si>
    <t>-1785992712</t>
  </si>
  <si>
    <t>Mat..3</t>
  </si>
  <si>
    <t>Pomocný materiál</t>
  </si>
  <si>
    <t>kpl</t>
  </si>
  <si>
    <t>-1494904756</t>
  </si>
  <si>
    <t>23-M</t>
  </si>
  <si>
    <t>Elektromontáže uzemnenie</t>
  </si>
  <si>
    <t>210010313</t>
  </si>
  <si>
    <t>Krabica odbočná s viečkom, bez zapojenia, štvorcová</t>
  </si>
  <si>
    <t>1826760583</t>
  </si>
  <si>
    <t>345410000500</t>
  </si>
  <si>
    <t>-1077245588</t>
  </si>
  <si>
    <t>210220001</t>
  </si>
  <si>
    <t>Uzemňovacie vedenie na povrchu FeZn</t>
  </si>
  <si>
    <t>1792563503</t>
  </si>
  <si>
    <t>354410054700</t>
  </si>
  <si>
    <t>Drôt bleskozvodový</t>
  </si>
  <si>
    <t>kg</t>
  </si>
  <si>
    <t>-369429097</t>
  </si>
  <si>
    <t>210220003</t>
  </si>
  <si>
    <t>Skrytý zvod pri zatepľovacom systéme</t>
  </si>
  <si>
    <t>-1018260497</t>
  </si>
  <si>
    <t>345710009300</t>
  </si>
  <si>
    <t>Rúrka ohybná vlnitá pancierová PVC</t>
  </si>
  <si>
    <t>-1725745180</t>
  </si>
  <si>
    <t>345710038300</t>
  </si>
  <si>
    <t>Príchytka pre rúrku z PVC</t>
  </si>
  <si>
    <t>1797379755</t>
  </si>
  <si>
    <t>907332097</t>
  </si>
  <si>
    <t>210220020</t>
  </si>
  <si>
    <t>Uzemňovacie vedenie v zemi FeZn vrátane izolácie spojov</t>
  </si>
  <si>
    <t>-1968569621</t>
  </si>
  <si>
    <t>354410058800</t>
  </si>
  <si>
    <t>Pásovina uzemňovacia FeZn</t>
  </si>
  <si>
    <t>1549699179</t>
  </si>
  <si>
    <t>210220021</t>
  </si>
  <si>
    <t>Uzemňovacie vedenie v zemi FeZn vrátane izolácie spojov O 10mm</t>
  </si>
  <si>
    <t>1923104200</t>
  </si>
  <si>
    <t>354410054800</t>
  </si>
  <si>
    <t>Drôt bleskozvodový FeZn D</t>
  </si>
  <si>
    <t>1247385288</t>
  </si>
  <si>
    <t>210220050</t>
  </si>
  <si>
    <t>Označenie zvodov číselnými štítkami</t>
  </si>
  <si>
    <t>-1571074953</t>
  </si>
  <si>
    <t>354410064800</t>
  </si>
  <si>
    <t>Štítok orientačný na zvody 1</t>
  </si>
  <si>
    <t>-1275936432</t>
  </si>
  <si>
    <t>354410064900</t>
  </si>
  <si>
    <t>Štítok orientačný na zvody 2</t>
  </si>
  <si>
    <t>1681691795</t>
  </si>
  <si>
    <t>354410065000</t>
  </si>
  <si>
    <t>Štítok onentačný na zvody 3</t>
  </si>
  <si>
    <t>405496884</t>
  </si>
  <si>
    <t>354410065100</t>
  </si>
  <si>
    <t>Štítok onentačný na zvody 4</t>
  </si>
  <si>
    <t>1458141378</t>
  </si>
  <si>
    <t>354410065200</t>
  </si>
  <si>
    <t>Štítok onentačný na zvody 5</t>
  </si>
  <si>
    <t>-2114348601</t>
  </si>
  <si>
    <t>354410065300</t>
  </si>
  <si>
    <t>Štítok orientačný na zvody 6-9</t>
  </si>
  <si>
    <t>2068631120</t>
  </si>
  <si>
    <t>210220109</t>
  </si>
  <si>
    <t>Podpery vedenia FeZn pod Škridlovú strech PV11 a PV14</t>
  </si>
  <si>
    <t>-1295174444</t>
  </si>
  <si>
    <t>354410032600</t>
  </si>
  <si>
    <t>Podpera vedenia FeZn pod škridlovú strechu označenie PV 11</t>
  </si>
  <si>
    <t>-1693457995</t>
  </si>
  <si>
    <t>210220202</t>
  </si>
  <si>
    <t>Zachytávacía tyč FeZn 1-2m závit JD10a-20a a podstavcom</t>
  </si>
  <si>
    <t>1272056241</t>
  </si>
  <si>
    <t>354410022300</t>
  </si>
  <si>
    <t>Tyč zachytávacía FeZn k oceľovému podstavcu označenie JD 10 a</t>
  </si>
  <si>
    <t>848154418</t>
  </si>
  <si>
    <t>354410022700</t>
  </si>
  <si>
    <t>Tyč zachytávacía FeZn k oceľovému podstavcu označenie JD 20 a</t>
  </si>
  <si>
    <t>-1886147557</t>
  </si>
  <si>
    <t>354410024700</t>
  </si>
  <si>
    <t>Podstavec oceľový k zachytávačej tyči FeZn označenie JD</t>
  </si>
  <si>
    <t>682283042</t>
  </si>
  <si>
    <t>210220230</t>
  </si>
  <si>
    <t>Ochranná strieška FeZn</t>
  </si>
  <si>
    <t>-236132005</t>
  </si>
  <si>
    <t>354410025000</t>
  </si>
  <si>
    <t>Strieška FeZn ochranná horná označenie OS 02</t>
  </si>
  <si>
    <t>-437037173</t>
  </si>
  <si>
    <t>210220240</t>
  </si>
  <si>
    <t>Svorka FeZn k uzemňovacej tyči S J</t>
  </si>
  <si>
    <t>239219134</t>
  </si>
  <si>
    <t>354410001500</t>
  </si>
  <si>
    <t>Svorka FeZn k uzemňovacej tyči označenie S J 01</t>
  </si>
  <si>
    <t>-1933154642</t>
  </si>
  <si>
    <t>210220241</t>
  </si>
  <si>
    <t>Svorka FeZn krížová SK a diagonálna krížová DKS</t>
  </si>
  <si>
    <t>113117749</t>
  </si>
  <si>
    <t>354410002500</t>
  </si>
  <si>
    <t>Svorka FeZn krížová označenie SK</t>
  </si>
  <si>
    <t>-1547426196</t>
  </si>
  <si>
    <t>210220243</t>
  </si>
  <si>
    <t>Svorka FeZn spojovacia SS</t>
  </si>
  <si>
    <t>499754767</t>
  </si>
  <si>
    <t>354410003400</t>
  </si>
  <si>
    <t>Svorka FeZn spojovacia označenie SS 2 skrutky s príložkou</t>
  </si>
  <si>
    <t>370455487</t>
  </si>
  <si>
    <t>210220246</t>
  </si>
  <si>
    <t>Svorka FeZn na odkvapový žľab SO</t>
  </si>
  <si>
    <t>1779873166</t>
  </si>
  <si>
    <t>354410004200</t>
  </si>
  <si>
    <t>Svorka FeZn odkvapová označenie SO</t>
  </si>
  <si>
    <t>741492482</t>
  </si>
  <si>
    <t>210220247</t>
  </si>
  <si>
    <t>Svorka FeZn skúšobná SZ</t>
  </si>
  <si>
    <t>-346692319</t>
  </si>
  <si>
    <t>354410004300</t>
  </si>
  <si>
    <t>Svorka FeZn skúšobná označenie SZ</t>
  </si>
  <si>
    <t>542522084</t>
  </si>
  <si>
    <t>210220252</t>
  </si>
  <si>
    <t>Svorka FeZn odbočovacia spojovacia SR01-02</t>
  </si>
  <si>
    <t>410239202</t>
  </si>
  <si>
    <t>354410000600</t>
  </si>
  <si>
    <t>Svorka FeZn odbočovacia spojovacia označenie SR 02 (M8)</t>
  </si>
  <si>
    <t>-1854872979</t>
  </si>
  <si>
    <t>210220253</t>
  </si>
  <si>
    <t>Svorka FeZn uzemňovacia SR03</t>
  </si>
  <si>
    <t>-365207480</t>
  </si>
  <si>
    <t>354410000900</t>
  </si>
  <si>
    <t>Svorka FeZn uzemňovacia označenie SR 03 A</t>
  </si>
  <si>
    <t>-1701081383</t>
  </si>
  <si>
    <t>VRN</t>
  </si>
  <si>
    <t>Vedľajšie rozpočtové náklady</t>
  </si>
  <si>
    <t>001000034</t>
  </si>
  <si>
    <t>Revízia</t>
  </si>
  <si>
    <t>1846963434</t>
  </si>
  <si>
    <t>04 - SO 04 - Spevnené plochy</t>
  </si>
  <si>
    <t xml:space="preserve">    5 - Komunikácie</t>
  </si>
  <si>
    <t>122201102</t>
  </si>
  <si>
    <t>Odkopávka a prekopávka nezapažená v hornine 3, nad 100 do 1000 m3</t>
  </si>
  <si>
    <t>122201109</t>
  </si>
  <si>
    <t>Odkopávky a prekopávky nezapažené. Príplatok k cenám za lepivosf horniny 3</t>
  </si>
  <si>
    <t>167102102</t>
  </si>
  <si>
    <t>Nakladanie neuľahnutého výkopku z hornín tr.1-4 nad 1000 do 10000 m3</t>
  </si>
  <si>
    <t>171201203</t>
  </si>
  <si>
    <t>Uloženie sypaniny na skládky nad 1000 do 10000 m3</t>
  </si>
  <si>
    <t>Komunikácie</t>
  </si>
  <si>
    <t>564831111</t>
  </si>
  <si>
    <t>Podklad zo štrkodrviny s rozprestretím a zhutnenim, po zhutnení hr. 100 mm</t>
  </si>
  <si>
    <t>583410001800</t>
  </si>
  <si>
    <t>Kamenivo drvené hrubé frakcia 8-16 mm, STN EN 13043</t>
  </si>
  <si>
    <t>564861114</t>
  </si>
  <si>
    <t>Podklad zo štrkodrviny s rozprestretím a zhutnenim, po zhutnení hr. 230 mm</t>
  </si>
  <si>
    <t>583410004400</t>
  </si>
  <si>
    <t>Štrkodrva frakcia 0-63 mm, STN EN 13242 + A1</t>
  </si>
  <si>
    <t>573111112</t>
  </si>
  <si>
    <t>Postrek asfaltový infiltračný s posypom kamenivom z asfaltu cestného v množstve 1,00 kg/m2</t>
  </si>
  <si>
    <t>577154281</t>
  </si>
  <si>
    <t>Asfaltový betón vrstva obrusná AC 11 O v pruhu š. nad 3 m z modifik. asfaltu tr. II, po zhutnení hr. 60 mm</t>
  </si>
  <si>
    <t>577154381</t>
  </si>
  <si>
    <t>Asfaltový betón vrstva obrusná alebo ložná AC 16 v pruhu š. nad 3 m z modifik. asfaltu tr. ii, po zhutnení hr. 60 mm</t>
  </si>
  <si>
    <t>577164421</t>
  </si>
  <si>
    <t>Asfaltový betón vrstva ložná AC 22 L v pruhu š. nad 3 m z nemodifik. asfaltu tr. I, po zhutnení hr. 70 mm</t>
  </si>
  <si>
    <t>596911144</t>
  </si>
  <si>
    <t>Kladenie betónovej zámkovej dlažby komunikácií pre peších hr, 60 mm pre peších nad 300 m2 so zriadením lôžka z kameniva hr. 30 mm</t>
  </si>
  <si>
    <t>592460007700</t>
  </si>
  <si>
    <t>Dlažba betónová Low value PREMAC HAKA 6N-normál škárovä, rozmer 200x165x60 mm, sivá</t>
  </si>
  <si>
    <t>916361111</t>
  </si>
  <si>
    <t>Osadenie cestného obrubníka betónového ležatého do lôžka z betónu prostého tr. C 12/15 s bočnou oporou</t>
  </si>
  <si>
    <t>592170002200</t>
  </si>
  <si>
    <t>Obrubník PREMAC cestný, Ixšxv 1000x150x260 mm, skosenie 120/40 mm</t>
  </si>
  <si>
    <t>917862111</t>
  </si>
  <si>
    <t>Osadenie chodník, obrubníka betónového stojatého do lôžka z betónu prostého tr. C 12/15 s bočnou oporou</t>
  </si>
  <si>
    <t>592170002900</t>
  </si>
  <si>
    <t>Obrubník SEMMELROCK parkový, ixšxv 1000x50x200 mm, sivá</t>
  </si>
  <si>
    <t>998225111</t>
  </si>
  <si>
    <t>Presun hmôt pre pozemnú komunikáciu a letisko s krytom asfaltovým akejkoľvek dĺžky objektu</t>
  </si>
  <si>
    <t>05 - SO 05 - Vodovodná prípojka</t>
  </si>
  <si>
    <t>141720017</t>
  </si>
  <si>
    <t>Neriadené zemné pretláčanie v hornine tr. 3-4, priemer pretláčania cez 125 do 270 mm</t>
  </si>
  <si>
    <t>174101002</t>
  </si>
  <si>
    <t>Zásyp sypaninou so zhutnením jám, šachiet, rýh, zárezov alebo okolo objektov nad 100 do 1000 m3</t>
  </si>
  <si>
    <t>583310000700</t>
  </si>
  <si>
    <t>Kamenivo ťažené drobné frakcia 0-4 mm, STN EN 13043</t>
  </si>
  <si>
    <t>175101102</t>
  </si>
  <si>
    <t>Obsyp potrubia sypaninou z vhodných hornín 1 až 4 s prehodením sypaniny</t>
  </si>
  <si>
    <t>Výstuž základových dosiek zo zvár. sieti KARÍ, priemer drôtu 8/8 mm, veľkosť oka 150x150 mm</t>
  </si>
  <si>
    <t>594300002800</t>
  </si>
  <si>
    <t>Vodomemá a armatúma šachta BG, Ixšxv 1800x1500x1800 mm, objem 5,6 m3, železobetónové, HYDRO BG</t>
  </si>
  <si>
    <t>-536875169</t>
  </si>
  <si>
    <t>894403011</t>
  </si>
  <si>
    <t>Osadenie betónového dielca pre Šachty, stropný akéhokoľvek druhu</t>
  </si>
  <si>
    <t>1013698332</t>
  </si>
  <si>
    <t>594300000400</t>
  </si>
  <si>
    <t>Vodomemá a armatúma šachta BG, Ixšxv 1500x1200x1800 mm, objem 3,25 m3, železobetónová, HYDRO BG</t>
  </si>
  <si>
    <t>-1818825031</t>
  </si>
  <si>
    <t>899304111</t>
  </si>
  <si>
    <t>Osadenie poklopu železobetónového vrátane rámu akejkoľvek hmotnosti</t>
  </si>
  <si>
    <t>1791668378</t>
  </si>
  <si>
    <t>592250003200</t>
  </si>
  <si>
    <t>Betónová studňovä zäkrytová doska TBH 6-100, DN 1300, hr. steny 100 mm</t>
  </si>
  <si>
    <t>-1070961497</t>
  </si>
  <si>
    <t>899501211</t>
  </si>
  <si>
    <t>Stúpadlo do šachty liatinové vidlicové osadené do vynechaných otvorov</t>
  </si>
  <si>
    <t>-705304578</t>
  </si>
  <si>
    <t>871271012</t>
  </si>
  <si>
    <t>Montáž vodovodného potrubia z dvojvsrtvového PE 100 SDR11/PN16 zváraných natupo D 110x10,0 mm</t>
  </si>
  <si>
    <t>1867701268</t>
  </si>
  <si>
    <t>286130034000</t>
  </si>
  <si>
    <t>Rúra HDPE na vodu PE100 PN16 SDR11 110x10,0x12 m, WAV IN</t>
  </si>
  <si>
    <t>-1305192646</t>
  </si>
  <si>
    <t>286530020700</t>
  </si>
  <si>
    <t>Koleno 90° na tupo PE 100, na vodu, plyn a kanalizáciu, SDR 11 L D 110 mm, WAVIN</t>
  </si>
  <si>
    <t>190517248</t>
  </si>
  <si>
    <t>877311211</t>
  </si>
  <si>
    <t>Montáž oblúka na potrubie z vodovodných odsíredivo PP rúr DN 150 mm</t>
  </si>
  <si>
    <t>181726988</t>
  </si>
  <si>
    <t>877311221</t>
  </si>
  <si>
    <t>Montáž T-kusa na potrubie z vodovodných odstredivo PP rúr DN 150 mm</t>
  </si>
  <si>
    <t>-1540062361</t>
  </si>
  <si>
    <t>286540002300</t>
  </si>
  <si>
    <t>Koleno HTDN 100/45°, PP systém pre beztlakový rozvod vnútorného odpadu, PIPELIFE</t>
  </si>
  <si>
    <t>57312382</t>
  </si>
  <si>
    <t>286510000900</t>
  </si>
  <si>
    <t>Oblúk PVC-U D 110/45° tlakový rozvod vody PN 10, PIPELIFE</t>
  </si>
  <si>
    <t>-1926740471</t>
  </si>
  <si>
    <t>892271111</t>
  </si>
  <si>
    <t>Ostatné práce na rúrovom vedení, tlakové skúšky vodovodného potrubia DN 100 alebo 125</t>
  </si>
  <si>
    <t>-1492783689</t>
  </si>
  <si>
    <t>892273111</t>
  </si>
  <si>
    <t>Preplach a dezinfekcia vodovodného potrubia DN od 80 do 125</t>
  </si>
  <si>
    <t>54546305</t>
  </si>
  <si>
    <t>899721121</t>
  </si>
  <si>
    <t>Signalizačný vodič na potrubí PVC DN do 150 mm</t>
  </si>
  <si>
    <t>-728941113</t>
  </si>
  <si>
    <t>899721131</t>
  </si>
  <si>
    <t>Označenie vodovodného potrubia bielou výstražnou fóliou</t>
  </si>
  <si>
    <t>560169772</t>
  </si>
  <si>
    <t>899912103</t>
  </si>
  <si>
    <t>Montáž oceľových chráničiek D 250x10</t>
  </si>
  <si>
    <t>427298084</t>
  </si>
  <si>
    <t>142110003500</t>
  </si>
  <si>
    <t>Rúra oceľová bezšvová hladká kruhová d 250 mm, hr. steny 6,3 mm, ozn.11 353.0</t>
  </si>
  <si>
    <t>-1921976592</t>
  </si>
  <si>
    <t>998276101</t>
  </si>
  <si>
    <t>alebo skiolamin. v otvorenom výkope</t>
  </si>
  <si>
    <t>835185374</t>
  </si>
  <si>
    <t>891247111</t>
  </si>
  <si>
    <t>Montáž vodovodnej armatúry na potrubí, hydrant podzemný (bez osadenia poklopov) DN 80</t>
  </si>
  <si>
    <t>1618463784</t>
  </si>
  <si>
    <t>449160000700</t>
  </si>
  <si>
    <t>Podzemný hydrant DUO DN 80 s dvojitým uzatváraním, krytie potrubia 1 m, PN 16, materiál: liatina, na vodu, HAWLE</t>
  </si>
  <si>
    <t>331113203</t>
  </si>
  <si>
    <t>891261111</t>
  </si>
  <si>
    <t>Montáž posúvača s osadením zemnej súpravy (bez poklopov) DN 100</t>
  </si>
  <si>
    <t>-1641688399</t>
  </si>
  <si>
    <t>422210001900</t>
  </si>
  <si>
    <t>Zemná súprava posúvačová Y1020 D 150 mm</t>
  </si>
  <si>
    <t>-606485638</t>
  </si>
  <si>
    <t>891261221</t>
  </si>
  <si>
    <t>Montáž vodovodnej armatúry na potrubí, posúvač v šachte s ručným kolieskom DN 100</t>
  </si>
  <si>
    <t>-1198938010</t>
  </si>
  <si>
    <t>422210000500</t>
  </si>
  <si>
    <t>Posúvač uzatvárací DN 100, liatinový, typ S 13-111-606 P 3, PN6</t>
  </si>
  <si>
    <t>186306734</t>
  </si>
  <si>
    <t>891267211</t>
  </si>
  <si>
    <t>Montáž vodovodnej armatúry na potrubí, hydrant nadzemný DN 100</t>
  </si>
  <si>
    <t>1874260994</t>
  </si>
  <si>
    <t>449160001900</t>
  </si>
  <si>
    <t>Nadzemný hydrant EURO 2000-RW DN 100, krytie potrubia 1 m, A2B, na vodu, HAWLE</t>
  </si>
  <si>
    <t>1868063878</t>
  </si>
  <si>
    <t>891269111</t>
  </si>
  <si>
    <t>Montáž navrtávacieho pásu s ventilom Jt 1 MPa na potr. z rúr Mat., oceľ., plast., DN 100</t>
  </si>
  <si>
    <t>-497501301</t>
  </si>
  <si>
    <t>551180001400</t>
  </si>
  <si>
    <t>Navrtávaci pás Hacom uzáverový DN 100-1" na vodu, z tvárnej liatiny, HAWLE</t>
  </si>
  <si>
    <t>1913152987</t>
  </si>
  <si>
    <t>899401111</t>
  </si>
  <si>
    <t>Osadenie poklopu liatinového ventilového</t>
  </si>
  <si>
    <t>-1937680105</t>
  </si>
  <si>
    <t>899401112</t>
  </si>
  <si>
    <t>Osadenie poklopu liatinového posúvačového</t>
  </si>
  <si>
    <t>1269342534</t>
  </si>
  <si>
    <t>552410000100</t>
  </si>
  <si>
    <t>Poklop posúvačový Y 4504</t>
  </si>
  <si>
    <t>ŕrs</t>
  </si>
  <si>
    <t>-944510892</t>
  </si>
  <si>
    <t>06 - SO 06 - Vykurovanie</t>
  </si>
  <si>
    <t xml:space="preserve">    731 - Ústredné kúrenie, kotolne</t>
  </si>
  <si>
    <t xml:space="preserve">    735 - Ústredné kúrenie, vykurov. telesá</t>
  </si>
  <si>
    <t>731</t>
  </si>
  <si>
    <t>Ústredné kúrenie, kotolne</t>
  </si>
  <si>
    <t>7311110450</t>
  </si>
  <si>
    <t>Montáž kondenzačného kotla 27-32 kW</t>
  </si>
  <si>
    <t>-1286460495</t>
  </si>
  <si>
    <t>484110004401</t>
  </si>
  <si>
    <t>Kotol kondenzačný 26 kW,</t>
  </si>
  <si>
    <t>-1064522892</t>
  </si>
  <si>
    <t>484810013801</t>
  </si>
  <si>
    <t>Zasobník 300l,čidlo zásobníka</t>
  </si>
  <si>
    <t>-1283350854</t>
  </si>
  <si>
    <t>735</t>
  </si>
  <si>
    <t>Ústredné kúrenie, vykurov. telesá</t>
  </si>
  <si>
    <t>735311230</t>
  </si>
  <si>
    <t>Podlahové kúrenie REHAU systém TACKER so systémovou doskou 30-2 potrubie RAUTHERM S 17x2,0 rozteč 50 mm</t>
  </si>
  <si>
    <t>-1036076960</t>
  </si>
  <si>
    <t>735311560</t>
  </si>
  <si>
    <t>Montáž zostavy rozdeľovač / zberač na stenu typ 7 cestný</t>
  </si>
  <si>
    <t>1422157073</t>
  </si>
  <si>
    <t>484650035900</t>
  </si>
  <si>
    <t>Rozdeľovač $ prietokomermi z ušľachtilej ocele HKVD SX-AG, šxvxhl446x347x89 mm, 7 vykurovacích okruhov, ušľachtilá oceľ, REHAU</t>
  </si>
  <si>
    <t>-916379580</t>
  </si>
  <si>
    <t>551240011900</t>
  </si>
  <si>
    <t>Set guľových kohútov pre HKVD SX-AG, HLV SX 1" (2 ks priame) na pripojenie k rozdeľovaču, REHAU</t>
  </si>
  <si>
    <t>pár</t>
  </si>
  <si>
    <t>-373406372</t>
  </si>
  <si>
    <t>735311590</t>
  </si>
  <si>
    <t>Montáž zostavy rozdeľovač / zberač na stenu typ 10 cestný</t>
  </si>
  <si>
    <t>-869986185</t>
  </si>
  <si>
    <t>484650036200</t>
  </si>
  <si>
    <t>Rozdeľovač s prietokomermi z ušľachtilej ocele HKVD SX-AG, šxvxhl 596x341x89 mm, 10 vykurovacích okruhov, ušľachtilá oceľ, REHAU</t>
  </si>
  <si>
    <t>-756500449</t>
  </si>
  <si>
    <t>1985466137</t>
  </si>
  <si>
    <t>735311620</t>
  </si>
  <si>
    <t>Montáž zostavy rozdeľovač / zberač na stenu typ 12 cestný</t>
  </si>
  <si>
    <t>-1549194765</t>
  </si>
  <si>
    <t>484650036400</t>
  </si>
  <si>
    <t>Rozdeľovač s prietokomermi z ušľachtilej ocele HKVD SX-AG, šxvxhl 696x341x89 mm, 12 vykurovacích okruhov, ušľachtilá oceľ, REHAU</t>
  </si>
  <si>
    <t>172989160</t>
  </si>
  <si>
    <t>2046695656</t>
  </si>
  <si>
    <t>735311760</t>
  </si>
  <si>
    <t>Montáž skrinky rozdeľovača pod omietku 5-8 okruhov</t>
  </si>
  <si>
    <t>1557793498</t>
  </si>
  <si>
    <t>484650041700</t>
  </si>
  <si>
    <t>Skrinka rozdelovača pre montáž pod omietku UP 750, šxvxhl 750x715-895x110-150 mm, 5-8 okruhov, oceľový plech, biely, REHAU</t>
  </si>
  <si>
    <t>292174888</t>
  </si>
  <si>
    <t>735311770</t>
  </si>
  <si>
    <t>Montáž skrinky rozdeľovača pod omietku 9-12 okruhov</t>
  </si>
  <si>
    <t>669104102</t>
  </si>
  <si>
    <t>484650041800</t>
  </si>
  <si>
    <t>Skrinka rozdelovača pre montáž pod omietku UP 950, šxvxhl 950x715-895x110-150 mm, 9-12 okruhov, oceľový plech, biely, REHAU</t>
  </si>
  <si>
    <t>-417370530</t>
  </si>
  <si>
    <t>735162150</t>
  </si>
  <si>
    <t>Montáž vykurovacieho telesa rúrkového výšky 1820 mm</t>
  </si>
  <si>
    <t>309872413</t>
  </si>
  <si>
    <t>484520001000</t>
  </si>
  <si>
    <t>Teleso vykurovacie rebríkové oceľové KORALUX LINEAR CLASSIC KLC, Ixvxhl 600x1820x30 mm, pripojenie G 1/2" vnútorné, KORADO</t>
  </si>
  <si>
    <t>1420560735</t>
  </si>
  <si>
    <t>Montáž trubíc z PE, hr.15-20 mm,vnút.priemer do 38 mm</t>
  </si>
  <si>
    <t>288748305</t>
  </si>
  <si>
    <t>283310004800</t>
  </si>
  <si>
    <t>Izolačná PE trubica TUBOLIT DG 28x20 mm (d potrubia x hr. izolácie), nadrezaná, AZ FLEX</t>
  </si>
  <si>
    <t>-1674895057</t>
  </si>
  <si>
    <t>283310004900</t>
  </si>
  <si>
    <t>Izolačná PE trubica TUBOLIT DG 35x20 mm (d potrubia x hr. izolácie), nadrezaná, AZ FLEX</t>
  </si>
  <si>
    <t>187351758</t>
  </si>
  <si>
    <t>283310005000</t>
  </si>
  <si>
    <t>Izolačná PE trubica TUBOLIT DG 42x20 mm (d potrubia x hr. izolácie), nadrezaná, AZ FLEX</t>
  </si>
  <si>
    <t>1839523662</t>
  </si>
  <si>
    <t>733151122</t>
  </si>
  <si>
    <t>Potrubie z medených rúrok tvrdých spájaných lisovaním D 28/1,0 mm</t>
  </si>
  <si>
    <t>-446224921</t>
  </si>
  <si>
    <t>733151125</t>
  </si>
  <si>
    <t>Potrubie z medených rúrok tvrdých spájaných lisovaním D 35/1,5 mm</t>
  </si>
  <si>
    <t>-823500862</t>
  </si>
  <si>
    <t>733151128</t>
  </si>
  <si>
    <t>Potrubie z medených rúrok tvrdých spájaných lisovaním D 42/1,5 mm</t>
  </si>
  <si>
    <t>250794898</t>
  </si>
  <si>
    <t>734209104</t>
  </si>
  <si>
    <t>Montáž závitovej armatúry s 1 závitom G 3/4</t>
  </si>
  <si>
    <t>-1529454171</t>
  </si>
  <si>
    <t>734209114</t>
  </si>
  <si>
    <t>Montáž závitovej armatúry s 2 závitmi G 3/4</t>
  </si>
  <si>
    <t>-422201678</t>
  </si>
  <si>
    <t>734.1</t>
  </si>
  <si>
    <t>Vua rohová</t>
  </si>
  <si>
    <t>-1280548517</t>
  </si>
  <si>
    <t>734.2</t>
  </si>
  <si>
    <t>Termostatická hlavica</t>
  </si>
  <si>
    <t>1371247009</t>
  </si>
  <si>
    <t>734.3</t>
  </si>
  <si>
    <t>Matica 17x2/3/4"</t>
  </si>
  <si>
    <t>-1395324366</t>
  </si>
  <si>
    <t>734.4</t>
  </si>
  <si>
    <t>Štromax GM 1"</t>
  </si>
  <si>
    <t>1886948722</t>
  </si>
  <si>
    <t>734.4.1</t>
  </si>
  <si>
    <t>Magnetický odkalovač</t>
  </si>
  <si>
    <t>-1102046427</t>
  </si>
  <si>
    <t>734.4.2</t>
  </si>
  <si>
    <t>Gulový ventil 3/4"</t>
  </si>
  <si>
    <t>-147321078</t>
  </si>
  <si>
    <t>734.4.3</t>
  </si>
  <si>
    <t>Gulový ventil 1"</t>
  </si>
  <si>
    <t>1688086823</t>
  </si>
  <si>
    <t>734.4.4</t>
  </si>
  <si>
    <t>Šróbenie 3/4"</t>
  </si>
  <si>
    <t>1338990255</t>
  </si>
  <si>
    <t>734.4.5</t>
  </si>
  <si>
    <t>Spustenie kotla servisným technikom</t>
  </si>
  <si>
    <t>-1569998313</t>
  </si>
  <si>
    <t>734.4.7</t>
  </si>
  <si>
    <t>Napustenie systému upravenou vodou</t>
  </si>
  <si>
    <t>1066164761</t>
  </si>
  <si>
    <t>734.4.8</t>
  </si>
  <si>
    <t>Vykurovacia skúška</t>
  </si>
  <si>
    <t>h</t>
  </si>
  <si>
    <t>310358778</t>
  </si>
  <si>
    <t>734.4.5.1</t>
  </si>
  <si>
    <t>Šróbenie 1"</t>
  </si>
  <si>
    <t>-1910976006</t>
  </si>
  <si>
    <t>734.5</t>
  </si>
  <si>
    <t>Komin- Az revízny kus 100/60</t>
  </si>
  <si>
    <t>1275234762</t>
  </si>
  <si>
    <t>734.6</t>
  </si>
  <si>
    <t>Komin- Az Rúra L=1m 100/60</t>
  </si>
  <si>
    <t>-1440379826</t>
  </si>
  <si>
    <t>734.7</t>
  </si>
  <si>
    <t>Komin- Az koleno 45° 100/60</t>
  </si>
  <si>
    <t>1399027913</t>
  </si>
  <si>
    <t>734.8</t>
  </si>
  <si>
    <t>Komin- Držiak</t>
  </si>
  <si>
    <t>1215387168</t>
  </si>
  <si>
    <t>734.9</t>
  </si>
  <si>
    <t>Komin- Az prechod strechou</t>
  </si>
  <si>
    <t>-177697231</t>
  </si>
  <si>
    <t>734209114.1</t>
  </si>
  <si>
    <t>Montáž závitovej armatúry s 2 závitmi G 1</t>
  </si>
  <si>
    <t>1585856190</t>
  </si>
  <si>
    <t>734209114.2</t>
  </si>
  <si>
    <t>Montáž Komína</t>
  </si>
  <si>
    <t>17977325</t>
  </si>
  <si>
    <t>734209114.3</t>
  </si>
  <si>
    <t>Revízna správa komína</t>
  </si>
  <si>
    <t>-304480217</t>
  </si>
  <si>
    <t>734209114.4</t>
  </si>
  <si>
    <t>Montáž zásobníka</t>
  </si>
  <si>
    <t>-1982761287</t>
  </si>
  <si>
    <t>734209114.5</t>
  </si>
  <si>
    <t xml:space="preserve">Dodávka  a montáž anuloidu,konzoly</t>
  </si>
  <si>
    <t>1101646223</t>
  </si>
  <si>
    <t>734209114.6</t>
  </si>
  <si>
    <t xml:space="preserve">Dodávka  a montáž Čerpadlovky M34 DN32anuloidu,konzoly</t>
  </si>
  <si>
    <t>2009755563</t>
  </si>
  <si>
    <t>734209114.7</t>
  </si>
  <si>
    <t xml:space="preserve">Dodávka  a montáž jimka + čidlo pre anuloid</t>
  </si>
  <si>
    <t>-2004419294</t>
  </si>
  <si>
    <t>734209114.8</t>
  </si>
  <si>
    <t xml:space="preserve">Dodávka  a montáž Expanzomat 35l</t>
  </si>
  <si>
    <t>512979574</t>
  </si>
  <si>
    <t>07 - SO 07 - Kanalizácia prípojka</t>
  </si>
  <si>
    <t>Výkop ryhy šírky 600-2000mm hom.3od 100 do 1000 m3</t>
  </si>
  <si>
    <t>Príplatok k cenám za lepivosf pri hĺbení rýh š. nad 600 do 2 000 mm zapaž. í nezapažených, s urovnaním dna v hornine 3</t>
  </si>
  <si>
    <t>174101001</t>
  </si>
  <si>
    <t>Zásyp sypaninou so zhutnením jám, šachiet, rýh, zárezov alebo okolo objektov do 100 m3</t>
  </si>
  <si>
    <t>583310002700</t>
  </si>
  <si>
    <t>Piesok frakcia 0-4 mm, STN EN 12620 +A1</t>
  </si>
  <si>
    <t>m 3</t>
  </si>
  <si>
    <t>Vodorovné premiestnenie výkopku po nespevnenej ceste z horniny tr.1 -4, do 100 m3 na vzdialenosť do 3000 m</t>
  </si>
  <si>
    <t>346244821</t>
  </si>
  <si>
    <t>Prímurovky izolačné a ochranné z tehál dĺžky 290 mm P 10-20 MC 10 hr. 140 mm</t>
  </si>
  <si>
    <t>871326004</t>
  </si>
  <si>
    <t>Montáž kanalizačného PVC-U potrubia hladkého viacvrstvového DN 160</t>
  </si>
  <si>
    <t>445003466</t>
  </si>
  <si>
    <t>877326004</t>
  </si>
  <si>
    <t>Montáž kanalizačného PVC-U kolena DN 160</t>
  </si>
  <si>
    <t>862159289</t>
  </si>
  <si>
    <t>286510004400</t>
  </si>
  <si>
    <t>Koleno PVC-U, DN 760x45° hladká pre gravitačnú kanalizáciu KG potrubia, WAVIN</t>
  </si>
  <si>
    <t>1048043793</t>
  </si>
  <si>
    <t>286110009900</t>
  </si>
  <si>
    <t>Rúra kanalizačná PVC-U gravitačná, hladká SN8 - KG, ML -viacvrstvová, DN 160, dí. 5 m, WAVIN</t>
  </si>
  <si>
    <t>527131741</t>
  </si>
  <si>
    <t>894102112</t>
  </si>
  <si>
    <t>Osadenie železobetónovej nádrže prečerpávacej stanice, hmotností nad 4 do 10 t</t>
  </si>
  <si>
    <t>-950304262</t>
  </si>
  <si>
    <t>594310008300</t>
  </si>
  <si>
    <t>Prečerpávacia stanica DW 2390 mm H 2550 mm, objem nádrže 8,71 m3, železobetónová, HYDRO BG</t>
  </si>
  <si>
    <t>-1255561658</t>
  </si>
  <si>
    <t>894411121</t>
  </si>
  <si>
    <t>Zhotovenie šachty kanaliz. z betónových dielcov s obložením dna betónom tr. C 25/30, potrubie DN nad 200-300 mm</t>
  </si>
  <si>
    <t>527972491</t>
  </si>
  <si>
    <t>592240012700</t>
  </si>
  <si>
    <t>Betónová šachtová skruž TBS 15-100, DN 600, dĺžka 1000 mm, hr. steny 90 mm</t>
  </si>
  <si>
    <t>718022647</t>
  </si>
  <si>
    <t>592240012500</t>
  </si>
  <si>
    <t>Betónová šachtová skruž TBS 7-100, DN 290, dĺžka 1000 mm, hr. steny 90 mm</t>
  </si>
  <si>
    <t>1614074389</t>
  </si>
  <si>
    <t>592240012900</t>
  </si>
  <si>
    <t>Betónový kón u s TBS 1-57, DN 576, výška 1000/600 mm, hr. steny 90 mm</t>
  </si>
  <si>
    <t>-2030506728</t>
  </si>
  <si>
    <t>553430002600</t>
  </si>
  <si>
    <t>Stúpadlo šachtové vidlicové</t>
  </si>
  <si>
    <t>1556829343</t>
  </si>
  <si>
    <t>899103111</t>
  </si>
  <si>
    <t>Osadenie poklopu liatinového a oceľového vrátane rámu hmotn. nad 100 do 150 kg</t>
  </si>
  <si>
    <t>-930181576</t>
  </si>
  <si>
    <t>552410002700</t>
  </si>
  <si>
    <t>Poklop oceľový ľahký 600x600 mm</t>
  </si>
  <si>
    <t>-565039686</t>
  </si>
  <si>
    <t>894431133</t>
  </si>
  <si>
    <t>Montáž revíznej šachty z PVC, DN 400/160 (DN šachty/DN potr. ved.), tlak 12,5 t, hl. 1400 do 1700mm</t>
  </si>
  <si>
    <t>-1951843663</t>
  </si>
  <si>
    <t>286610027100</t>
  </si>
  <si>
    <t>Predĺženie DN 400, dĺžka 2 m, hladka rúra PVC, pre PP revízne šachty, PIPELIFE</t>
  </si>
  <si>
    <t>811544615</t>
  </si>
  <si>
    <t>286620000100</t>
  </si>
  <si>
    <t>Poklop plastový, pre zaťaženie do 1,51, pre PP revízne šachty DN 315, PIPELIFE</t>
  </si>
  <si>
    <t>-1891998620</t>
  </si>
  <si>
    <t>286610002300</t>
  </si>
  <si>
    <t>Zberné dno DN 400, vtok/výtok DN 160, pre PP revízne šachty na PVC hladkú kanalizáciu s predĺžením, PIPELIFE</t>
  </si>
  <si>
    <t>321238676</t>
  </si>
  <si>
    <t>894101113</t>
  </si>
  <si>
    <t>Osadenie akumulačnej nádrže železobetónovej</t>
  </si>
  <si>
    <t>466506010</t>
  </si>
  <si>
    <t>594340000500</t>
  </si>
  <si>
    <t>Akumulačná nádrž AN 12, Ixšxv 5500x3500x2890 mm, objem nádrže 12 m3, železobetónová, HYDRO BG</t>
  </si>
  <si>
    <t>-1303895053</t>
  </si>
  <si>
    <t>510056097</t>
  </si>
  <si>
    <t>711131102</t>
  </si>
  <si>
    <t>Zhotovenie geotextílie alebo tkaniny na plochu vodorovnú</t>
  </si>
  <si>
    <t>-1779040481</t>
  </si>
  <si>
    <t>693110001300</t>
  </si>
  <si>
    <t>Geotextilia potypropylénová Tatratex GTX N PP 400, šírka 1,75-3,5 m, dĺžka 60 m, hrúbka 3,4 mm, netkaná, MIVA</t>
  </si>
  <si>
    <t>-1670478062</t>
  </si>
  <si>
    <t>711132102</t>
  </si>
  <si>
    <t>Zhotovenie geotextílie alebo tkaniny na plochu zvislú</t>
  </si>
  <si>
    <t>-1217054424</t>
  </si>
  <si>
    <t>693110001300.1</t>
  </si>
  <si>
    <t>Geotextilia polypropylénová Tatratex GTX N PP 400, šírka 1,75-3,5 m, dĺžka 60 m, hrúbka 3,4 mm, netkaná, MIVA</t>
  </si>
  <si>
    <t>1281256228</t>
  </si>
  <si>
    <t>711133001</t>
  </si>
  <si>
    <t>Zhotovenie izolácie proti zemnej vlhkosti PVC fóliou položenou voľne na vodorovnej ploche so zvarením spoju</t>
  </si>
  <si>
    <t>1382905038</t>
  </si>
  <si>
    <t>283220000300</t>
  </si>
  <si>
    <t>Hydroizolačná fólia PVC-P FATRAFOL 803, hr. 1,5 mm, š. 1,3 m, izolácia základov proti zemnej vlhkosti, tlakovej vode, radónu, hnedá, FATRA IZOLFA</t>
  </si>
  <si>
    <t>-1547748427</t>
  </si>
  <si>
    <t>711133010</t>
  </si>
  <si>
    <t>Zhotovenie izolácie proti zemnej vlhkosti PVC fóliou položenou voľne na zvislej ploche so zvarením spoju</t>
  </si>
  <si>
    <t>1157619792</t>
  </si>
  <si>
    <t>-683853820</t>
  </si>
  <si>
    <t>-1459307518</t>
  </si>
  <si>
    <t>722161121</t>
  </si>
  <si>
    <t>Montáž tvarovky pre vodovodné nerezové potrubie spájanej lisovaním D 76 mm</t>
  </si>
  <si>
    <t>149838151</t>
  </si>
  <si>
    <t>141120013143</t>
  </si>
  <si>
    <t>Rúrka s hrdlom nerezová AP, DN 75, dĺžka 2000 mm s EPDM 1.4404, ACO</t>
  </si>
  <si>
    <t>1477177649</t>
  </si>
  <si>
    <t>722211035</t>
  </si>
  <si>
    <t>Montáž guľového uzáveru prírubového DN 80</t>
  </si>
  <si>
    <t>1420361986</t>
  </si>
  <si>
    <t>551110025200</t>
  </si>
  <si>
    <t>Guľový uzáver prírubový série 02 na vodu nerež, DN 80, dl. 180 mm, tesnenie PTFE, IVAR</t>
  </si>
  <si>
    <t>1400972394</t>
  </si>
  <si>
    <t>722211170</t>
  </si>
  <si>
    <t>Montáž spätnej klapky prírubovej pre vodu DN 80</t>
  </si>
  <si>
    <t>1110940599</t>
  </si>
  <si>
    <t>422820002300</t>
  </si>
  <si>
    <t>Klapka prírubová spätná, DN 80, dí. 140 mm, nerež oceľ AISt 302, NBR, IVAR</t>
  </si>
  <si>
    <t>1347807132</t>
  </si>
  <si>
    <t>722211345</t>
  </si>
  <si>
    <t>Montáž kompenzátora pre nerezové potrubie prírubového DN 80</t>
  </si>
  <si>
    <t>-679564497</t>
  </si>
  <si>
    <t>551810003700</t>
  </si>
  <si>
    <t>P ryžový kompenzátor s nerezovými prírubami DN 80, dĺžka 116 mm, pre rozvody vody a kúrenia, PN 16, EPDM, IVAR</t>
  </si>
  <si>
    <t>1058588133</t>
  </si>
  <si>
    <t>724133004</t>
  </si>
  <si>
    <t>Montáž čerpadla ručného so sacím košom a potrubím nerezove</t>
  </si>
  <si>
    <t>1167316440</t>
  </si>
  <si>
    <t>426530000340</t>
  </si>
  <si>
    <t>Čerpadlo - MULTIFREE 35/2 BW1</t>
  </si>
  <si>
    <t>-630325642</t>
  </si>
  <si>
    <t>323627895</t>
  </si>
  <si>
    <t>08 - SO 08 - Elektro prípojka NN</t>
  </si>
  <si>
    <t>HZS - Hodinové zúčtovacie sadzby</t>
  </si>
  <si>
    <t>132201201</t>
  </si>
  <si>
    <t>Výkop ryhy šírky 600-2000mm horn.3 do 100m3</t>
  </si>
  <si>
    <t>-30357301</t>
  </si>
  <si>
    <t>1463769846</t>
  </si>
  <si>
    <t>Neriadené zemné pretláčanie v hornine tr. 3-4, priemer pretláčania cez 125 do 160 mm</t>
  </si>
  <si>
    <t>1169399912</t>
  </si>
  <si>
    <t>175101202</t>
  </si>
  <si>
    <t>Obsyp objektov sypaninou z vhodných hornín 1 až 4 s prehodením sypaniny</t>
  </si>
  <si>
    <t>125176739</t>
  </si>
  <si>
    <t>460420353</t>
  </si>
  <si>
    <t>Zriadenie káblového lôžka z piesku vrstvy 20 cm so zakrytím poklopom na šírku 45 cm</t>
  </si>
  <si>
    <t>-1125337968</t>
  </si>
  <si>
    <t>5961046500</t>
  </si>
  <si>
    <t>Plastový ochranný poklop</t>
  </si>
  <si>
    <t>-362086509</t>
  </si>
  <si>
    <t>5831214500</t>
  </si>
  <si>
    <t>Drvina vápencová zmes 0-4</t>
  </si>
  <si>
    <t>-2017906814</t>
  </si>
  <si>
    <t>460490012</t>
  </si>
  <si>
    <t>Rozvinutie a uloženie výstražnej fólie z PVC do ryhy, šírka 33 cm</t>
  </si>
  <si>
    <t>1407367480</t>
  </si>
  <si>
    <t>2830002000</t>
  </si>
  <si>
    <t>Fólia červená v m</t>
  </si>
  <si>
    <t>833825360</t>
  </si>
  <si>
    <t>723100158</t>
  </si>
  <si>
    <t>Chránička kablová Kopoflex 63 mm 450 HDPE červená</t>
  </si>
  <si>
    <t>2101610846</t>
  </si>
  <si>
    <t>274684948</t>
  </si>
  <si>
    <t>457235887</t>
  </si>
  <si>
    <t>1277397791</t>
  </si>
  <si>
    <t>210100252</t>
  </si>
  <si>
    <t>Ukončenie celoplastových káblov zmrašť. záklopkou alebo páskou do 4 x 25 mm2</t>
  </si>
  <si>
    <t>2093031295</t>
  </si>
  <si>
    <t>3438013580</t>
  </si>
  <si>
    <t>Trubice zmršťovacie z polyolefinu so strednou hrúbkou steny MWTM 16/5-A/U</t>
  </si>
  <si>
    <t>687033391</t>
  </si>
  <si>
    <t>3451807030</t>
  </si>
  <si>
    <t>Bužirka zmršťovacia čierna 6,4-3,2 mm typ: ZS064</t>
  </si>
  <si>
    <t>1400484668</t>
  </si>
  <si>
    <t>210120102</t>
  </si>
  <si>
    <t>Poistka nožová veľkost 00 do 160A 500 V</t>
  </si>
  <si>
    <t>-1116682390</t>
  </si>
  <si>
    <t>3450117000</t>
  </si>
  <si>
    <t>Poistpatron PN000 40A gG</t>
  </si>
  <si>
    <t>363950497</t>
  </si>
  <si>
    <t>210193043</t>
  </si>
  <si>
    <t>skriňa prípojková plastová SPP na stĺp</t>
  </si>
  <si>
    <t>685862047</t>
  </si>
  <si>
    <t>3570190793</t>
  </si>
  <si>
    <t>Skriňa prípojková plastová jeden odberateľ na stĺp SPP 2D IVP21</t>
  </si>
  <si>
    <t>-716360888</t>
  </si>
  <si>
    <t>210193056</t>
  </si>
  <si>
    <t>Skriňa ER plastová, trojfázová, dvojtarifná 2 odberatelia</t>
  </si>
  <si>
    <t>1275506818</t>
  </si>
  <si>
    <t>3570193610</t>
  </si>
  <si>
    <t>Ei.skríňa F403 trojfázový, dvojtarif, 1 odberateľ: 1 x hlavný trojpólový istič B16, 20, resp.25</t>
  </si>
  <si>
    <t>-204441834</t>
  </si>
  <si>
    <t>-727261721</t>
  </si>
  <si>
    <t>3544224150</t>
  </si>
  <si>
    <t>Územňovací vodič ocelový žiarovo zinkovaný označenie O 10</t>
  </si>
  <si>
    <t>690453120</t>
  </si>
  <si>
    <t>210220245</t>
  </si>
  <si>
    <t>Svorka FeZn pripojovacia SP</t>
  </si>
  <si>
    <t>-858138620</t>
  </si>
  <si>
    <t>3544219850</t>
  </si>
  <si>
    <t>Svorka pripojovacia pre spojenie kovových súčiastok ocelová žiarovo zinkovaná označenie SP 1</t>
  </si>
  <si>
    <t>-1323151861</t>
  </si>
  <si>
    <t>478183508</t>
  </si>
  <si>
    <t>3544221300</t>
  </si>
  <si>
    <t>Svorka odbočná spojovacia oceiová žiarovo zinkovaná označenie SR 03 A</t>
  </si>
  <si>
    <t>420330071</t>
  </si>
  <si>
    <t>210902361</t>
  </si>
  <si>
    <t>Kábel hliníkový silový, uložený pevne NAYY 0,6/1 kV 4x16</t>
  </si>
  <si>
    <t>-684469726</t>
  </si>
  <si>
    <t>341110033900</t>
  </si>
  <si>
    <t>Kábel hliníkový NAYY 4x16 RE mm2</t>
  </si>
  <si>
    <t>-463000894</t>
  </si>
  <si>
    <t>3410350066</t>
  </si>
  <si>
    <t>NAYY 4x25 RM Kábel pre pevné uloženie, hliníkový STN</t>
  </si>
  <si>
    <t>-2012774814</t>
  </si>
  <si>
    <t>210902362</t>
  </si>
  <si>
    <t>Vodič hliníkový silový, uložený pevne NAYY 0,6/1 kV 4x25</t>
  </si>
  <si>
    <t>239675818</t>
  </si>
  <si>
    <t>HZS000111</t>
  </si>
  <si>
    <t>Nezahrnuté práce</t>
  </si>
  <si>
    <t>hod</t>
  </si>
  <si>
    <t>362040277</t>
  </si>
  <si>
    <t>MSD</t>
  </si>
  <si>
    <t>Mimostavenisková doprava</t>
  </si>
  <si>
    <t>%</t>
  </si>
  <si>
    <t>251934728</t>
  </si>
  <si>
    <t>MV</t>
  </si>
  <si>
    <t>Murárske výpomoci</t>
  </si>
  <si>
    <t>1332048378</t>
  </si>
  <si>
    <t>PM</t>
  </si>
  <si>
    <t>Podružný materiál</t>
  </si>
  <si>
    <t>1675746106</t>
  </si>
  <si>
    <t>PPV</t>
  </si>
  <si>
    <t>Podiel pridružených výkonov</t>
  </si>
  <si>
    <t>393614758</t>
  </si>
  <si>
    <t>HZS</t>
  </si>
  <si>
    <t>Hodinové zúčtovacie sadzby</t>
  </si>
  <si>
    <t>HZS000113</t>
  </si>
  <si>
    <t>Odborná skúška a odborná prehliadka</t>
  </si>
  <si>
    <t>359760836</t>
  </si>
  <si>
    <t>09 - SO 09 - Prípojka plyn</t>
  </si>
  <si>
    <t xml:space="preserve">    723 - Zdravotechnika - plynovod</t>
  </si>
  <si>
    <t xml:space="preserve">    23-M - Montáže potrubia</t>
  </si>
  <si>
    <t xml:space="preserve">    46-M - Zemné práce pri extr.mont.prácach</t>
  </si>
  <si>
    <t>583310002800</t>
  </si>
  <si>
    <t>Štrkopiesok frakcia 0-8 mm, STN EN 13242 + A1</t>
  </si>
  <si>
    <t>181101102</t>
  </si>
  <si>
    <t>Úprava pláne v zárezoch v hornine 1-4 so zhutnením</t>
  </si>
  <si>
    <t>871188042</t>
  </si>
  <si>
    <t>Montáž plynového potrubia z dvojvsrtvového PE 100 SDR11 zváraných elektrotvarovkami D 40x3,7 mm</t>
  </si>
  <si>
    <t>948077079</t>
  </si>
  <si>
    <t>286130036000</t>
  </si>
  <si>
    <t>Rúra HDPEna plyn PE100 SDR11 40x3,7x100 m, WAVIN</t>
  </si>
  <si>
    <t>1360699152</t>
  </si>
  <si>
    <t>286530227200</t>
  </si>
  <si>
    <t>Eiektrospojka PE 100, na vodu, plyn a kanalizáciu, $DR 11, D 40 mm, WAVIN</t>
  </si>
  <si>
    <t>-1277402192</t>
  </si>
  <si>
    <t>Presun hmôt pre rúrové vedenie hĺbené z rúr z plast., hmôt alebo sklolamin. v otvorenom výkope</t>
  </si>
  <si>
    <t>269403700</t>
  </si>
  <si>
    <t>723</t>
  </si>
  <si>
    <t>Zdravotechnika - plynovod</t>
  </si>
  <si>
    <t>723160207</t>
  </si>
  <si>
    <t>Prípojka k plynomeru spojená na závit bez obchádzky G 2</t>
  </si>
  <si>
    <t>1391617636</t>
  </si>
  <si>
    <t>723230509</t>
  </si>
  <si>
    <t>Montáž n ad prietokovej poistky plynu G 1/2 (D N 50) F M typ L prietok V 16 m3/h s vnútorným a vonkajším závitom</t>
  </si>
  <si>
    <t>-2070056123</t>
  </si>
  <si>
    <t>551390003700</t>
  </si>
  <si>
    <t>Bezpečnostná nadprietoková poistka GST typ L-FM, 2", 16 m 3/h, prívod F, vývod M, nerezová oceľ, IVAR</t>
  </si>
  <si>
    <t>-1547994588</t>
  </si>
  <si>
    <t>723234101</t>
  </si>
  <si>
    <t>Montáž strednotlakového regulátora tlaku plynu so skrinkou pre svietiplyn AL S-5 jednoduchých</t>
  </si>
  <si>
    <t>550175435</t>
  </si>
  <si>
    <t>405610001100</t>
  </si>
  <si>
    <t>Skrinka ochranná pre jednoduchý regulačný rad</t>
  </si>
  <si>
    <t>1452504168</t>
  </si>
  <si>
    <t>210872004</t>
  </si>
  <si>
    <t>Kábel signálny uložený voľne JEFY 2x1,5 mm2</t>
  </si>
  <si>
    <t>37762624</t>
  </si>
  <si>
    <t>341210000100</t>
  </si>
  <si>
    <t>Kábel medený návestný JYFY 2x 1,5 mm2</t>
  </si>
  <si>
    <t>1709903667</t>
  </si>
  <si>
    <t>Montáže potrubia</t>
  </si>
  <si>
    <t>230170004</t>
  </si>
  <si>
    <t>Príprava pre skúšku tesnosti DN 150 - 200</t>
  </si>
  <si>
    <t>úse k</t>
  </si>
  <si>
    <t>853193185</t>
  </si>
  <si>
    <t>230203444</t>
  </si>
  <si>
    <t>Montáž KH-ZS teleskopická zemná súprava pre KHP, AKHP, d63-200-H:1,0-1,6m</t>
  </si>
  <si>
    <t>-1935855954</t>
  </si>
  <si>
    <t>422710000700</t>
  </si>
  <si>
    <t>Teleskopická zemná súprava pre FRIALOC FBS tyč z ušľachtilej ocele výška 1,2-1,8 m, FRIALEN</t>
  </si>
  <si>
    <t>-1520695343</t>
  </si>
  <si>
    <t>230220001</t>
  </si>
  <si>
    <t>Montáž zemnej súpravy pre posuvače ON 13 6580</t>
  </si>
  <si>
    <t>2062726928</t>
  </si>
  <si>
    <t>-1504414746</t>
  </si>
  <si>
    <t>230220006</t>
  </si>
  <si>
    <t>Montáž liatinového poklopu</t>
  </si>
  <si>
    <t>-2072740994</t>
  </si>
  <si>
    <t>230230122</t>
  </si>
  <si>
    <t>Príprava na tlakovú skúšku vzduchom a vodou do 4 MPa</t>
  </si>
  <si>
    <t>1553687851</t>
  </si>
  <si>
    <t>46-M</t>
  </si>
  <si>
    <t>Zemné práce pri extr.mont.prácach</t>
  </si>
  <si>
    <t>899721133</t>
  </si>
  <si>
    <t>Označenie plynovodného potrubia žltou výstražnou fóliou</t>
  </si>
  <si>
    <t>1634474675</t>
  </si>
  <si>
    <t>283230008300</t>
  </si>
  <si>
    <t>Výstražná fólia PE, š. 300 mm, pre plyn, farba žltá, CAMPRI</t>
  </si>
  <si>
    <t>713645495</t>
  </si>
  <si>
    <t>10 - SO 10 - Vzduchotechnika</t>
  </si>
  <si>
    <t xml:space="preserve">    769 - Montáž vzduchotechnických zariadení</t>
  </si>
  <si>
    <t>769</t>
  </si>
  <si>
    <t>Montáž vzduchotechnických zariadení</t>
  </si>
  <si>
    <t>769900001</t>
  </si>
  <si>
    <t>lokálna vetracia jednotka s rekuperáciou</t>
  </si>
  <si>
    <t>-1827019927</t>
  </si>
  <si>
    <t>769900002</t>
  </si>
  <si>
    <t>digestor biely Standard Mora</t>
  </si>
  <si>
    <t>1187695965</t>
  </si>
  <si>
    <t>769900003</t>
  </si>
  <si>
    <t>ventilátor Micro I T</t>
  </si>
  <si>
    <t>-888257895</t>
  </si>
  <si>
    <t>769900004</t>
  </si>
  <si>
    <t>ventilátor Medio I T</t>
  </si>
  <si>
    <t>-1716560827</t>
  </si>
  <si>
    <t>769900005</t>
  </si>
  <si>
    <t>žalúzia IGC 100</t>
  </si>
  <si>
    <t>850075547</t>
  </si>
  <si>
    <t>769900006</t>
  </si>
  <si>
    <t>žalúzia IGC 125</t>
  </si>
  <si>
    <t>897507894</t>
  </si>
  <si>
    <t>769900007</t>
  </si>
  <si>
    <t>žalúzia IGC 160</t>
  </si>
  <si>
    <t>330154073</t>
  </si>
  <si>
    <t>769900008</t>
  </si>
  <si>
    <t>žalúzia IGC 200</t>
  </si>
  <si>
    <t>-1796497734</t>
  </si>
  <si>
    <t>769900009</t>
  </si>
  <si>
    <t>potrubie kruh pozinkované Spiro R+Tv</t>
  </si>
  <si>
    <t>1785467218</t>
  </si>
  <si>
    <t>769900010</t>
  </si>
  <si>
    <t>hadica Sonoduct d. 100</t>
  </si>
  <si>
    <t>-1067746974</t>
  </si>
  <si>
    <t>769900011</t>
  </si>
  <si>
    <t>záves, konzola, objímka</t>
  </si>
  <si>
    <t>-1518796770</t>
  </si>
  <si>
    <t>769900012</t>
  </si>
  <si>
    <t>spojovací a tesniaci materiál</t>
  </si>
  <si>
    <t>-284355169</t>
  </si>
  <si>
    <t>769900013</t>
  </si>
  <si>
    <t>doprava, presun</t>
  </si>
  <si>
    <t>1073329103</t>
  </si>
  <si>
    <t>769900014</t>
  </si>
  <si>
    <t>sputenie, skúšky, zaučenie obsluhy</t>
  </si>
  <si>
    <t>1114186189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</si>
</sst>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31" fillId="2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="1" customFormat="1" ht="24.96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E4" s="22" t="s">
        <v>10</v>
      </c>
      <c r="BS4" s="14" t="s">
        <v>11</v>
      </c>
    </row>
    <row r="5" s="1" customFormat="1" ht="12" customHeight="1">
      <c r="B5" s="18"/>
      <c r="C5" s="19"/>
      <c r="D5" s="23" t="s">
        <v>12</v>
      </c>
      <c r="E5" s="19"/>
      <c r="F5" s="19"/>
      <c r="G5" s="19"/>
      <c r="H5" s="19"/>
      <c r="I5" s="19"/>
      <c r="J5" s="19"/>
      <c r="K5" s="24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14</v>
      </c>
      <c r="BS5" s="14" t="s">
        <v>6</v>
      </c>
    </row>
    <row r="6" s="1" customFormat="1" ht="36.96" customHeight="1">
      <c r="B6" s="18"/>
      <c r="C6" s="19"/>
      <c r="D6" s="26" t="s">
        <v>15</v>
      </c>
      <c r="E6" s="19"/>
      <c r="F6" s="19"/>
      <c r="G6" s="19"/>
      <c r="H6" s="19"/>
      <c r="I6" s="19"/>
      <c r="J6" s="19"/>
      <c r="K6" s="27" t="s">
        <v>16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17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18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19</v>
      </c>
      <c r="E8" s="19"/>
      <c r="F8" s="19"/>
      <c r="G8" s="19"/>
      <c r="H8" s="19"/>
      <c r="I8" s="19"/>
      <c r="J8" s="19"/>
      <c r="K8" s="24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21</v>
      </c>
      <c r="AL8" s="19"/>
      <c r="AM8" s="19"/>
      <c r="AN8" s="30" t="s">
        <v>22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24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24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29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29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29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29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0.20000000000000001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0.20000000000000001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0.20000000000000001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0.20000000000000001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48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49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53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12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kr69u2/2019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15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Zariadenie pre seniorov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19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k.ú. Horný Vinodol č. parc. 14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21</v>
      </c>
      <c r="AJ87" s="37"/>
      <c r="AK87" s="37"/>
      <c r="AL87" s="37"/>
      <c r="AM87" s="76" t="str">
        <f>IF(AN8= "","",AN8)</f>
        <v>17. 4. 2019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23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Obec Vinodol, Obecná 473/29 Vinodol 951 06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Ing. arch. Ján Kováč</v>
      </c>
      <c r="AN89" s="68"/>
      <c r="AO89" s="68"/>
      <c r="AP89" s="68"/>
      <c r="AQ89" s="37"/>
      <c r="AR89" s="41"/>
      <c r="AS89" s="78" t="s">
        <v>55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56</v>
      </c>
      <c r="D92" s="91"/>
      <c r="E92" s="91"/>
      <c r="F92" s="91"/>
      <c r="G92" s="91"/>
      <c r="H92" s="92"/>
      <c r="I92" s="93" t="s">
        <v>57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58</v>
      </c>
      <c r="AH92" s="91"/>
      <c r="AI92" s="91"/>
      <c r="AJ92" s="91"/>
      <c r="AK92" s="91"/>
      <c r="AL92" s="91"/>
      <c r="AM92" s="91"/>
      <c r="AN92" s="93" t="s">
        <v>59</v>
      </c>
      <c r="AO92" s="91"/>
      <c r="AP92" s="95"/>
      <c r="AQ92" s="96" t="s">
        <v>60</v>
      </c>
      <c r="AR92" s="41"/>
      <c r="AS92" s="97" t="s">
        <v>61</v>
      </c>
      <c r="AT92" s="98" t="s">
        <v>62</v>
      </c>
      <c r="AU92" s="98" t="s">
        <v>63</v>
      </c>
      <c r="AV92" s="98" t="s">
        <v>64</v>
      </c>
      <c r="AW92" s="98" t="s">
        <v>65</v>
      </c>
      <c r="AX92" s="98" t="s">
        <v>66</v>
      </c>
      <c r="AY92" s="98" t="s">
        <v>67</v>
      </c>
      <c r="AZ92" s="98" t="s">
        <v>68</v>
      </c>
      <c r="BA92" s="98" t="s">
        <v>69</v>
      </c>
      <c r="BB92" s="98" t="s">
        <v>70</v>
      </c>
      <c r="BC92" s="98" t="s">
        <v>71</v>
      </c>
      <c r="BD92" s="99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73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ROUND(SUM(AG95:AG104),2)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ROUND(SUM(AS95:AS104),2)</f>
        <v>0</v>
      </c>
      <c r="AT94" s="111">
        <f>ROUND(SUM(AV94:AW94),2)</f>
        <v>0</v>
      </c>
      <c r="AU94" s="112">
        <f>ROUND(SUM(AU95:AU104),5)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ROUND(SUM(AZ95:AZ104),2)</f>
        <v>0</v>
      </c>
      <c r="BA94" s="111">
        <f>ROUND(SUM(BA95:BA104),2)</f>
        <v>0</v>
      </c>
      <c r="BB94" s="111">
        <f>ROUND(SUM(BB95:BB104),2)</f>
        <v>0</v>
      </c>
      <c r="BC94" s="111">
        <f>ROUND(SUM(BC95:BC104),2)</f>
        <v>0</v>
      </c>
      <c r="BD94" s="113">
        <f>ROUND(SUM(BD95:BD104),2)</f>
        <v>0</v>
      </c>
      <c r="BE94" s="6"/>
      <c r="BS94" s="114" t="s">
        <v>74</v>
      </c>
      <c r="BT94" s="114" t="s">
        <v>75</v>
      </c>
      <c r="BU94" s="115" t="s">
        <v>76</v>
      </c>
      <c r="BV94" s="114" t="s">
        <v>77</v>
      </c>
      <c r="BW94" s="114" t="s">
        <v>5</v>
      </c>
      <c r="BX94" s="114" t="s">
        <v>78</v>
      </c>
      <c r="CL94" s="114" t="s">
        <v>1</v>
      </c>
    </row>
    <row r="95" s="7" customFormat="1" ht="16.5" customHeight="1">
      <c r="A95" s="116" t="s">
        <v>79</v>
      </c>
      <c r="B95" s="117"/>
      <c r="C95" s="118"/>
      <c r="D95" s="119" t="s">
        <v>80</v>
      </c>
      <c r="E95" s="119"/>
      <c r="F95" s="119"/>
      <c r="G95" s="119"/>
      <c r="H95" s="119"/>
      <c r="I95" s="120"/>
      <c r="J95" s="119" t="s">
        <v>81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'01 - SO 01 - Architektúra...'!J30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82</v>
      </c>
      <c r="AR95" s="123"/>
      <c r="AS95" s="124">
        <v>0</v>
      </c>
      <c r="AT95" s="125">
        <f>ROUND(SUM(AV95:AW95),2)</f>
        <v>0</v>
      </c>
      <c r="AU95" s="126">
        <f>'01 - SO 01 - Architektúra...'!P137</f>
        <v>0</v>
      </c>
      <c r="AV95" s="125">
        <f>'01 - SO 01 - Architektúra...'!J33</f>
        <v>0</v>
      </c>
      <c r="AW95" s="125">
        <f>'01 - SO 01 - Architektúra...'!J34</f>
        <v>0</v>
      </c>
      <c r="AX95" s="125">
        <f>'01 - SO 01 - Architektúra...'!J35</f>
        <v>0</v>
      </c>
      <c r="AY95" s="125">
        <f>'01 - SO 01 - Architektúra...'!J36</f>
        <v>0</v>
      </c>
      <c r="AZ95" s="125">
        <f>'01 - SO 01 - Architektúra...'!F33</f>
        <v>0</v>
      </c>
      <c r="BA95" s="125">
        <f>'01 - SO 01 - Architektúra...'!F34</f>
        <v>0</v>
      </c>
      <c r="BB95" s="125">
        <f>'01 - SO 01 - Architektúra...'!F35</f>
        <v>0</v>
      </c>
      <c r="BC95" s="125">
        <f>'01 - SO 01 - Architektúra...'!F36</f>
        <v>0</v>
      </c>
      <c r="BD95" s="127">
        <f>'01 - SO 01 - Architektúra...'!F37</f>
        <v>0</v>
      </c>
      <c r="BE95" s="7"/>
      <c r="BT95" s="128" t="s">
        <v>83</v>
      </c>
      <c r="BV95" s="128" t="s">
        <v>77</v>
      </c>
      <c r="BW95" s="128" t="s">
        <v>84</v>
      </c>
      <c r="BX95" s="128" t="s">
        <v>5</v>
      </c>
      <c r="CL95" s="128" t="s">
        <v>1</v>
      </c>
      <c r="CM95" s="128" t="s">
        <v>75</v>
      </c>
    </row>
    <row r="96" s="7" customFormat="1" ht="16.5" customHeight="1">
      <c r="A96" s="116" t="s">
        <v>79</v>
      </c>
      <c r="B96" s="117"/>
      <c r="C96" s="118"/>
      <c r="D96" s="119" t="s">
        <v>85</v>
      </c>
      <c r="E96" s="119"/>
      <c r="F96" s="119"/>
      <c r="G96" s="119"/>
      <c r="H96" s="119"/>
      <c r="I96" s="120"/>
      <c r="J96" s="119" t="s">
        <v>86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'02 - SO 02 - Zdravotechnika'!J30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82</v>
      </c>
      <c r="AR96" s="123"/>
      <c r="AS96" s="124">
        <v>0</v>
      </c>
      <c r="AT96" s="125">
        <f>ROUND(SUM(AV96:AW96),2)</f>
        <v>0</v>
      </c>
      <c r="AU96" s="126">
        <f>'02 - SO 02 - Zdravotechnika'!P124</f>
        <v>0</v>
      </c>
      <c r="AV96" s="125">
        <f>'02 - SO 02 - Zdravotechnika'!J33</f>
        <v>0</v>
      </c>
      <c r="AW96" s="125">
        <f>'02 - SO 02 - Zdravotechnika'!J34</f>
        <v>0</v>
      </c>
      <c r="AX96" s="125">
        <f>'02 - SO 02 - Zdravotechnika'!J35</f>
        <v>0</v>
      </c>
      <c r="AY96" s="125">
        <f>'02 - SO 02 - Zdravotechnika'!J36</f>
        <v>0</v>
      </c>
      <c r="AZ96" s="125">
        <f>'02 - SO 02 - Zdravotechnika'!F33</f>
        <v>0</v>
      </c>
      <c r="BA96" s="125">
        <f>'02 - SO 02 - Zdravotechnika'!F34</f>
        <v>0</v>
      </c>
      <c r="BB96" s="125">
        <f>'02 - SO 02 - Zdravotechnika'!F35</f>
        <v>0</v>
      </c>
      <c r="BC96" s="125">
        <f>'02 - SO 02 - Zdravotechnika'!F36</f>
        <v>0</v>
      </c>
      <c r="BD96" s="127">
        <f>'02 - SO 02 - Zdravotechnika'!F37</f>
        <v>0</v>
      </c>
      <c r="BE96" s="7"/>
      <c r="BT96" s="128" t="s">
        <v>83</v>
      </c>
      <c r="BV96" s="128" t="s">
        <v>77</v>
      </c>
      <c r="BW96" s="128" t="s">
        <v>87</v>
      </c>
      <c r="BX96" s="128" t="s">
        <v>5</v>
      </c>
      <c r="CL96" s="128" t="s">
        <v>1</v>
      </c>
      <c r="CM96" s="128" t="s">
        <v>75</v>
      </c>
    </row>
    <row r="97" s="7" customFormat="1" ht="24.75" customHeight="1">
      <c r="A97" s="116" t="s">
        <v>79</v>
      </c>
      <c r="B97" s="117"/>
      <c r="C97" s="118"/>
      <c r="D97" s="119" t="s">
        <v>88</v>
      </c>
      <c r="E97" s="119"/>
      <c r="F97" s="119"/>
      <c r="G97" s="119"/>
      <c r="H97" s="119"/>
      <c r="I97" s="120"/>
      <c r="J97" s="119" t="s">
        <v>89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'03 - SO 03 - Elektrika a ...'!J30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82</v>
      </c>
      <c r="AR97" s="123"/>
      <c r="AS97" s="124">
        <v>0</v>
      </c>
      <c r="AT97" s="125">
        <f>ROUND(SUM(AV97:AW97),2)</f>
        <v>0</v>
      </c>
      <c r="AU97" s="126">
        <f>'03 - SO 03 - Elektrika a ...'!P123</f>
        <v>0</v>
      </c>
      <c r="AV97" s="125">
        <f>'03 - SO 03 - Elektrika a ...'!J33</f>
        <v>0</v>
      </c>
      <c r="AW97" s="125">
        <f>'03 - SO 03 - Elektrika a ...'!J34</f>
        <v>0</v>
      </c>
      <c r="AX97" s="125">
        <f>'03 - SO 03 - Elektrika a ...'!J35</f>
        <v>0</v>
      </c>
      <c r="AY97" s="125">
        <f>'03 - SO 03 - Elektrika a ...'!J36</f>
        <v>0</v>
      </c>
      <c r="AZ97" s="125">
        <f>'03 - SO 03 - Elektrika a ...'!F33</f>
        <v>0</v>
      </c>
      <c r="BA97" s="125">
        <f>'03 - SO 03 - Elektrika a ...'!F34</f>
        <v>0</v>
      </c>
      <c r="BB97" s="125">
        <f>'03 - SO 03 - Elektrika a ...'!F35</f>
        <v>0</v>
      </c>
      <c r="BC97" s="125">
        <f>'03 - SO 03 - Elektrika a ...'!F36</f>
        <v>0</v>
      </c>
      <c r="BD97" s="127">
        <f>'03 - SO 03 - Elektrika a ...'!F37</f>
        <v>0</v>
      </c>
      <c r="BE97" s="7"/>
      <c r="BT97" s="128" t="s">
        <v>83</v>
      </c>
      <c r="BV97" s="128" t="s">
        <v>77</v>
      </c>
      <c r="BW97" s="128" t="s">
        <v>90</v>
      </c>
      <c r="BX97" s="128" t="s">
        <v>5</v>
      </c>
      <c r="CL97" s="128" t="s">
        <v>1</v>
      </c>
      <c r="CM97" s="128" t="s">
        <v>75</v>
      </c>
    </row>
    <row r="98" s="7" customFormat="1" ht="16.5" customHeight="1">
      <c r="A98" s="116" t="s">
        <v>79</v>
      </c>
      <c r="B98" s="117"/>
      <c r="C98" s="118"/>
      <c r="D98" s="119" t="s">
        <v>91</v>
      </c>
      <c r="E98" s="119"/>
      <c r="F98" s="119"/>
      <c r="G98" s="119"/>
      <c r="H98" s="119"/>
      <c r="I98" s="120"/>
      <c r="J98" s="119" t="s">
        <v>92</v>
      </c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1">
        <f>'04 - SO 04 - Spevnené plochy'!J30</f>
        <v>0</v>
      </c>
      <c r="AH98" s="120"/>
      <c r="AI98" s="120"/>
      <c r="AJ98" s="120"/>
      <c r="AK98" s="120"/>
      <c r="AL98" s="120"/>
      <c r="AM98" s="120"/>
      <c r="AN98" s="121">
        <f>SUM(AG98,AT98)</f>
        <v>0</v>
      </c>
      <c r="AO98" s="120"/>
      <c r="AP98" s="120"/>
      <c r="AQ98" s="122" t="s">
        <v>82</v>
      </c>
      <c r="AR98" s="123"/>
      <c r="AS98" s="124">
        <v>0</v>
      </c>
      <c r="AT98" s="125">
        <f>ROUND(SUM(AV98:AW98),2)</f>
        <v>0</v>
      </c>
      <c r="AU98" s="126">
        <f>'04 - SO 04 - Spevnené plochy'!P120</f>
        <v>0</v>
      </c>
      <c r="AV98" s="125">
        <f>'04 - SO 04 - Spevnené plochy'!J33</f>
        <v>0</v>
      </c>
      <c r="AW98" s="125">
        <f>'04 - SO 04 - Spevnené plochy'!J34</f>
        <v>0</v>
      </c>
      <c r="AX98" s="125">
        <f>'04 - SO 04 - Spevnené plochy'!J35</f>
        <v>0</v>
      </c>
      <c r="AY98" s="125">
        <f>'04 - SO 04 - Spevnené plochy'!J36</f>
        <v>0</v>
      </c>
      <c r="AZ98" s="125">
        <f>'04 - SO 04 - Spevnené plochy'!F33</f>
        <v>0</v>
      </c>
      <c r="BA98" s="125">
        <f>'04 - SO 04 - Spevnené plochy'!F34</f>
        <v>0</v>
      </c>
      <c r="BB98" s="125">
        <f>'04 - SO 04 - Spevnené plochy'!F35</f>
        <v>0</v>
      </c>
      <c r="BC98" s="125">
        <f>'04 - SO 04 - Spevnené plochy'!F36</f>
        <v>0</v>
      </c>
      <c r="BD98" s="127">
        <f>'04 - SO 04 - Spevnené plochy'!F37</f>
        <v>0</v>
      </c>
      <c r="BE98" s="7"/>
      <c r="BT98" s="128" t="s">
        <v>83</v>
      </c>
      <c r="BV98" s="128" t="s">
        <v>77</v>
      </c>
      <c r="BW98" s="128" t="s">
        <v>93</v>
      </c>
      <c r="BX98" s="128" t="s">
        <v>5</v>
      </c>
      <c r="CL98" s="128" t="s">
        <v>1</v>
      </c>
      <c r="CM98" s="128" t="s">
        <v>75</v>
      </c>
    </row>
    <row r="99" s="7" customFormat="1" ht="16.5" customHeight="1">
      <c r="A99" s="116" t="s">
        <v>79</v>
      </c>
      <c r="B99" s="117"/>
      <c r="C99" s="118"/>
      <c r="D99" s="119" t="s">
        <v>94</v>
      </c>
      <c r="E99" s="119"/>
      <c r="F99" s="119"/>
      <c r="G99" s="119"/>
      <c r="H99" s="119"/>
      <c r="I99" s="120"/>
      <c r="J99" s="119" t="s">
        <v>95</v>
      </c>
      <c r="K99" s="119"/>
      <c r="L99" s="119"/>
      <c r="M99" s="119"/>
      <c r="N99" s="119"/>
      <c r="O99" s="119"/>
      <c r="P99" s="119"/>
      <c r="Q99" s="119"/>
      <c r="R99" s="119"/>
      <c r="S99" s="119"/>
      <c r="T99" s="119"/>
      <c r="U99" s="119"/>
      <c r="V99" s="119"/>
      <c r="W99" s="119"/>
      <c r="X99" s="119"/>
      <c r="Y99" s="119"/>
      <c r="Z99" s="119"/>
      <c r="AA99" s="119"/>
      <c r="AB99" s="119"/>
      <c r="AC99" s="119"/>
      <c r="AD99" s="119"/>
      <c r="AE99" s="119"/>
      <c r="AF99" s="119"/>
      <c r="AG99" s="121">
        <f>'05 - SO 05 - Vodovodná pr...'!J30</f>
        <v>0</v>
      </c>
      <c r="AH99" s="120"/>
      <c r="AI99" s="120"/>
      <c r="AJ99" s="120"/>
      <c r="AK99" s="120"/>
      <c r="AL99" s="120"/>
      <c r="AM99" s="120"/>
      <c r="AN99" s="121">
        <f>SUM(AG99,AT99)</f>
        <v>0</v>
      </c>
      <c r="AO99" s="120"/>
      <c r="AP99" s="120"/>
      <c r="AQ99" s="122" t="s">
        <v>82</v>
      </c>
      <c r="AR99" s="123"/>
      <c r="AS99" s="124">
        <v>0</v>
      </c>
      <c r="AT99" s="125">
        <f>ROUND(SUM(AV99:AW99),2)</f>
        <v>0</v>
      </c>
      <c r="AU99" s="126">
        <f>'05 - SO 05 - Vodovodná pr...'!P124</f>
        <v>0</v>
      </c>
      <c r="AV99" s="125">
        <f>'05 - SO 05 - Vodovodná pr...'!J33</f>
        <v>0</v>
      </c>
      <c r="AW99" s="125">
        <f>'05 - SO 05 - Vodovodná pr...'!J34</f>
        <v>0</v>
      </c>
      <c r="AX99" s="125">
        <f>'05 - SO 05 - Vodovodná pr...'!J35</f>
        <v>0</v>
      </c>
      <c r="AY99" s="125">
        <f>'05 - SO 05 - Vodovodná pr...'!J36</f>
        <v>0</v>
      </c>
      <c r="AZ99" s="125">
        <f>'05 - SO 05 - Vodovodná pr...'!F33</f>
        <v>0</v>
      </c>
      <c r="BA99" s="125">
        <f>'05 - SO 05 - Vodovodná pr...'!F34</f>
        <v>0</v>
      </c>
      <c r="BB99" s="125">
        <f>'05 - SO 05 - Vodovodná pr...'!F35</f>
        <v>0</v>
      </c>
      <c r="BC99" s="125">
        <f>'05 - SO 05 - Vodovodná pr...'!F36</f>
        <v>0</v>
      </c>
      <c r="BD99" s="127">
        <f>'05 - SO 05 - Vodovodná pr...'!F37</f>
        <v>0</v>
      </c>
      <c r="BE99" s="7"/>
      <c r="BT99" s="128" t="s">
        <v>83</v>
      </c>
      <c r="BV99" s="128" t="s">
        <v>77</v>
      </c>
      <c r="BW99" s="128" t="s">
        <v>96</v>
      </c>
      <c r="BX99" s="128" t="s">
        <v>5</v>
      </c>
      <c r="CL99" s="128" t="s">
        <v>1</v>
      </c>
      <c r="CM99" s="128" t="s">
        <v>75</v>
      </c>
    </row>
    <row r="100" s="7" customFormat="1" ht="16.5" customHeight="1">
      <c r="A100" s="116" t="s">
        <v>79</v>
      </c>
      <c r="B100" s="117"/>
      <c r="C100" s="118"/>
      <c r="D100" s="119" t="s">
        <v>97</v>
      </c>
      <c r="E100" s="119"/>
      <c r="F100" s="119"/>
      <c r="G100" s="119"/>
      <c r="H100" s="119"/>
      <c r="I100" s="120"/>
      <c r="J100" s="119" t="s">
        <v>98</v>
      </c>
      <c r="K100" s="119"/>
      <c r="L100" s="119"/>
      <c r="M100" s="119"/>
      <c r="N100" s="119"/>
      <c r="O100" s="119"/>
      <c r="P100" s="119"/>
      <c r="Q100" s="119"/>
      <c r="R100" s="119"/>
      <c r="S100" s="119"/>
      <c r="T100" s="119"/>
      <c r="U100" s="119"/>
      <c r="V100" s="119"/>
      <c r="W100" s="119"/>
      <c r="X100" s="119"/>
      <c r="Y100" s="119"/>
      <c r="Z100" s="119"/>
      <c r="AA100" s="119"/>
      <c r="AB100" s="119"/>
      <c r="AC100" s="119"/>
      <c r="AD100" s="119"/>
      <c r="AE100" s="119"/>
      <c r="AF100" s="119"/>
      <c r="AG100" s="121">
        <f>'06 - SO 06 - Vykurovanie'!J30</f>
        <v>0</v>
      </c>
      <c r="AH100" s="120"/>
      <c r="AI100" s="120"/>
      <c r="AJ100" s="120"/>
      <c r="AK100" s="120"/>
      <c r="AL100" s="120"/>
      <c r="AM100" s="120"/>
      <c r="AN100" s="121">
        <f>SUM(AG100,AT100)</f>
        <v>0</v>
      </c>
      <c r="AO100" s="120"/>
      <c r="AP100" s="120"/>
      <c r="AQ100" s="122" t="s">
        <v>82</v>
      </c>
      <c r="AR100" s="123"/>
      <c r="AS100" s="124">
        <v>0</v>
      </c>
      <c r="AT100" s="125">
        <f>ROUND(SUM(AV100:AW100),2)</f>
        <v>0</v>
      </c>
      <c r="AU100" s="126">
        <f>'06 - SO 06 - Vykurovanie'!P119</f>
        <v>0</v>
      </c>
      <c r="AV100" s="125">
        <f>'06 - SO 06 - Vykurovanie'!J33</f>
        <v>0</v>
      </c>
      <c r="AW100" s="125">
        <f>'06 - SO 06 - Vykurovanie'!J34</f>
        <v>0</v>
      </c>
      <c r="AX100" s="125">
        <f>'06 - SO 06 - Vykurovanie'!J35</f>
        <v>0</v>
      </c>
      <c r="AY100" s="125">
        <f>'06 - SO 06 - Vykurovanie'!J36</f>
        <v>0</v>
      </c>
      <c r="AZ100" s="125">
        <f>'06 - SO 06 - Vykurovanie'!F33</f>
        <v>0</v>
      </c>
      <c r="BA100" s="125">
        <f>'06 - SO 06 - Vykurovanie'!F34</f>
        <v>0</v>
      </c>
      <c r="BB100" s="125">
        <f>'06 - SO 06 - Vykurovanie'!F35</f>
        <v>0</v>
      </c>
      <c r="BC100" s="125">
        <f>'06 - SO 06 - Vykurovanie'!F36</f>
        <v>0</v>
      </c>
      <c r="BD100" s="127">
        <f>'06 - SO 06 - Vykurovanie'!F37</f>
        <v>0</v>
      </c>
      <c r="BE100" s="7"/>
      <c r="BT100" s="128" t="s">
        <v>83</v>
      </c>
      <c r="BV100" s="128" t="s">
        <v>77</v>
      </c>
      <c r="BW100" s="128" t="s">
        <v>99</v>
      </c>
      <c r="BX100" s="128" t="s">
        <v>5</v>
      </c>
      <c r="CL100" s="128" t="s">
        <v>1</v>
      </c>
      <c r="CM100" s="128" t="s">
        <v>75</v>
      </c>
    </row>
    <row r="101" s="7" customFormat="1" ht="16.5" customHeight="1">
      <c r="A101" s="116" t="s">
        <v>79</v>
      </c>
      <c r="B101" s="117"/>
      <c r="C101" s="118"/>
      <c r="D101" s="119" t="s">
        <v>100</v>
      </c>
      <c r="E101" s="119"/>
      <c r="F101" s="119"/>
      <c r="G101" s="119"/>
      <c r="H101" s="119"/>
      <c r="I101" s="120"/>
      <c r="J101" s="119" t="s">
        <v>101</v>
      </c>
      <c r="K101" s="119"/>
      <c r="L101" s="119"/>
      <c r="M101" s="119"/>
      <c r="N101" s="119"/>
      <c r="O101" s="119"/>
      <c r="P101" s="119"/>
      <c r="Q101" s="119"/>
      <c r="R101" s="119"/>
      <c r="S101" s="119"/>
      <c r="T101" s="119"/>
      <c r="U101" s="119"/>
      <c r="V101" s="119"/>
      <c r="W101" s="119"/>
      <c r="X101" s="119"/>
      <c r="Y101" s="119"/>
      <c r="Z101" s="119"/>
      <c r="AA101" s="119"/>
      <c r="AB101" s="119"/>
      <c r="AC101" s="119"/>
      <c r="AD101" s="119"/>
      <c r="AE101" s="119"/>
      <c r="AF101" s="119"/>
      <c r="AG101" s="121">
        <f>'07 - SO 07 - Kanalizácia ...'!J30</f>
        <v>0</v>
      </c>
      <c r="AH101" s="120"/>
      <c r="AI101" s="120"/>
      <c r="AJ101" s="120"/>
      <c r="AK101" s="120"/>
      <c r="AL101" s="120"/>
      <c r="AM101" s="120"/>
      <c r="AN101" s="121">
        <f>SUM(AG101,AT101)</f>
        <v>0</v>
      </c>
      <c r="AO101" s="120"/>
      <c r="AP101" s="120"/>
      <c r="AQ101" s="122" t="s">
        <v>82</v>
      </c>
      <c r="AR101" s="123"/>
      <c r="AS101" s="124">
        <v>0</v>
      </c>
      <c r="AT101" s="125">
        <f>ROUND(SUM(AV101:AW101),2)</f>
        <v>0</v>
      </c>
      <c r="AU101" s="126">
        <f>'07 - SO 07 - Kanalizácia ...'!P124</f>
        <v>0</v>
      </c>
      <c r="AV101" s="125">
        <f>'07 - SO 07 - Kanalizácia ...'!J33</f>
        <v>0</v>
      </c>
      <c r="AW101" s="125">
        <f>'07 - SO 07 - Kanalizácia ...'!J34</f>
        <v>0</v>
      </c>
      <c r="AX101" s="125">
        <f>'07 - SO 07 - Kanalizácia ...'!J35</f>
        <v>0</v>
      </c>
      <c r="AY101" s="125">
        <f>'07 - SO 07 - Kanalizácia ...'!J36</f>
        <v>0</v>
      </c>
      <c r="AZ101" s="125">
        <f>'07 - SO 07 - Kanalizácia ...'!F33</f>
        <v>0</v>
      </c>
      <c r="BA101" s="125">
        <f>'07 - SO 07 - Kanalizácia ...'!F34</f>
        <v>0</v>
      </c>
      <c r="BB101" s="125">
        <f>'07 - SO 07 - Kanalizácia ...'!F35</f>
        <v>0</v>
      </c>
      <c r="BC101" s="125">
        <f>'07 - SO 07 - Kanalizácia ...'!F36</f>
        <v>0</v>
      </c>
      <c r="BD101" s="127">
        <f>'07 - SO 07 - Kanalizácia ...'!F37</f>
        <v>0</v>
      </c>
      <c r="BE101" s="7"/>
      <c r="BT101" s="128" t="s">
        <v>83</v>
      </c>
      <c r="BV101" s="128" t="s">
        <v>77</v>
      </c>
      <c r="BW101" s="128" t="s">
        <v>102</v>
      </c>
      <c r="BX101" s="128" t="s">
        <v>5</v>
      </c>
      <c r="CL101" s="128" t="s">
        <v>1</v>
      </c>
      <c r="CM101" s="128" t="s">
        <v>75</v>
      </c>
    </row>
    <row r="102" s="7" customFormat="1" ht="16.5" customHeight="1">
      <c r="A102" s="116" t="s">
        <v>79</v>
      </c>
      <c r="B102" s="117"/>
      <c r="C102" s="118"/>
      <c r="D102" s="119" t="s">
        <v>103</v>
      </c>
      <c r="E102" s="119"/>
      <c r="F102" s="119"/>
      <c r="G102" s="119"/>
      <c r="H102" s="119"/>
      <c r="I102" s="120"/>
      <c r="J102" s="119" t="s">
        <v>104</v>
      </c>
      <c r="K102" s="119"/>
      <c r="L102" s="119"/>
      <c r="M102" s="119"/>
      <c r="N102" s="119"/>
      <c r="O102" s="119"/>
      <c r="P102" s="119"/>
      <c r="Q102" s="119"/>
      <c r="R102" s="119"/>
      <c r="S102" s="119"/>
      <c r="T102" s="119"/>
      <c r="U102" s="119"/>
      <c r="V102" s="119"/>
      <c r="W102" s="119"/>
      <c r="X102" s="119"/>
      <c r="Y102" s="119"/>
      <c r="Z102" s="119"/>
      <c r="AA102" s="119"/>
      <c r="AB102" s="119"/>
      <c r="AC102" s="119"/>
      <c r="AD102" s="119"/>
      <c r="AE102" s="119"/>
      <c r="AF102" s="119"/>
      <c r="AG102" s="121">
        <f>'08 - SO 08 - Elektro príp...'!J30</f>
        <v>0</v>
      </c>
      <c r="AH102" s="120"/>
      <c r="AI102" s="120"/>
      <c r="AJ102" s="120"/>
      <c r="AK102" s="120"/>
      <c r="AL102" s="120"/>
      <c r="AM102" s="120"/>
      <c r="AN102" s="121">
        <f>SUM(AG102,AT102)</f>
        <v>0</v>
      </c>
      <c r="AO102" s="120"/>
      <c r="AP102" s="120"/>
      <c r="AQ102" s="122" t="s">
        <v>82</v>
      </c>
      <c r="AR102" s="123"/>
      <c r="AS102" s="124">
        <v>0</v>
      </c>
      <c r="AT102" s="125">
        <f>ROUND(SUM(AV102:AW102),2)</f>
        <v>0</v>
      </c>
      <c r="AU102" s="126">
        <f>'08 - SO 08 - Elektro príp...'!P122</f>
        <v>0</v>
      </c>
      <c r="AV102" s="125">
        <f>'08 - SO 08 - Elektro príp...'!J33</f>
        <v>0</v>
      </c>
      <c r="AW102" s="125">
        <f>'08 - SO 08 - Elektro príp...'!J34</f>
        <v>0</v>
      </c>
      <c r="AX102" s="125">
        <f>'08 - SO 08 - Elektro príp...'!J35</f>
        <v>0</v>
      </c>
      <c r="AY102" s="125">
        <f>'08 - SO 08 - Elektro príp...'!J36</f>
        <v>0</v>
      </c>
      <c r="AZ102" s="125">
        <f>'08 - SO 08 - Elektro príp...'!F33</f>
        <v>0</v>
      </c>
      <c r="BA102" s="125">
        <f>'08 - SO 08 - Elektro príp...'!F34</f>
        <v>0</v>
      </c>
      <c r="BB102" s="125">
        <f>'08 - SO 08 - Elektro príp...'!F35</f>
        <v>0</v>
      </c>
      <c r="BC102" s="125">
        <f>'08 - SO 08 - Elektro príp...'!F36</f>
        <v>0</v>
      </c>
      <c r="BD102" s="127">
        <f>'08 - SO 08 - Elektro príp...'!F37</f>
        <v>0</v>
      </c>
      <c r="BE102" s="7"/>
      <c r="BT102" s="128" t="s">
        <v>83</v>
      </c>
      <c r="BV102" s="128" t="s">
        <v>77</v>
      </c>
      <c r="BW102" s="128" t="s">
        <v>105</v>
      </c>
      <c r="BX102" s="128" t="s">
        <v>5</v>
      </c>
      <c r="CL102" s="128" t="s">
        <v>1</v>
      </c>
      <c r="CM102" s="128" t="s">
        <v>75</v>
      </c>
    </row>
    <row r="103" s="7" customFormat="1" ht="16.5" customHeight="1">
      <c r="A103" s="116" t="s">
        <v>79</v>
      </c>
      <c r="B103" s="117"/>
      <c r="C103" s="118"/>
      <c r="D103" s="119" t="s">
        <v>106</v>
      </c>
      <c r="E103" s="119"/>
      <c r="F103" s="119"/>
      <c r="G103" s="119"/>
      <c r="H103" s="119"/>
      <c r="I103" s="120"/>
      <c r="J103" s="119" t="s">
        <v>107</v>
      </c>
      <c r="K103" s="119"/>
      <c r="L103" s="119"/>
      <c r="M103" s="119"/>
      <c r="N103" s="119"/>
      <c r="O103" s="119"/>
      <c r="P103" s="119"/>
      <c r="Q103" s="119"/>
      <c r="R103" s="119"/>
      <c r="S103" s="119"/>
      <c r="T103" s="119"/>
      <c r="U103" s="119"/>
      <c r="V103" s="119"/>
      <c r="W103" s="119"/>
      <c r="X103" s="119"/>
      <c r="Y103" s="119"/>
      <c r="Z103" s="119"/>
      <c r="AA103" s="119"/>
      <c r="AB103" s="119"/>
      <c r="AC103" s="119"/>
      <c r="AD103" s="119"/>
      <c r="AE103" s="119"/>
      <c r="AF103" s="119"/>
      <c r="AG103" s="121">
        <f>'09 - SO 09 - Prípojka plyn'!J30</f>
        <v>0</v>
      </c>
      <c r="AH103" s="120"/>
      <c r="AI103" s="120"/>
      <c r="AJ103" s="120"/>
      <c r="AK103" s="120"/>
      <c r="AL103" s="120"/>
      <c r="AM103" s="120"/>
      <c r="AN103" s="121">
        <f>SUM(AG103,AT103)</f>
        <v>0</v>
      </c>
      <c r="AO103" s="120"/>
      <c r="AP103" s="120"/>
      <c r="AQ103" s="122" t="s">
        <v>82</v>
      </c>
      <c r="AR103" s="123"/>
      <c r="AS103" s="124">
        <v>0</v>
      </c>
      <c r="AT103" s="125">
        <f>ROUND(SUM(AV103:AW103),2)</f>
        <v>0</v>
      </c>
      <c r="AU103" s="126">
        <f>'09 - SO 09 - Prípojka plyn'!P126</f>
        <v>0</v>
      </c>
      <c r="AV103" s="125">
        <f>'09 - SO 09 - Prípojka plyn'!J33</f>
        <v>0</v>
      </c>
      <c r="AW103" s="125">
        <f>'09 - SO 09 - Prípojka plyn'!J34</f>
        <v>0</v>
      </c>
      <c r="AX103" s="125">
        <f>'09 - SO 09 - Prípojka plyn'!J35</f>
        <v>0</v>
      </c>
      <c r="AY103" s="125">
        <f>'09 - SO 09 - Prípojka plyn'!J36</f>
        <v>0</v>
      </c>
      <c r="AZ103" s="125">
        <f>'09 - SO 09 - Prípojka plyn'!F33</f>
        <v>0</v>
      </c>
      <c r="BA103" s="125">
        <f>'09 - SO 09 - Prípojka plyn'!F34</f>
        <v>0</v>
      </c>
      <c r="BB103" s="125">
        <f>'09 - SO 09 - Prípojka plyn'!F35</f>
        <v>0</v>
      </c>
      <c r="BC103" s="125">
        <f>'09 - SO 09 - Prípojka plyn'!F36</f>
        <v>0</v>
      </c>
      <c r="BD103" s="127">
        <f>'09 - SO 09 - Prípojka plyn'!F37</f>
        <v>0</v>
      </c>
      <c r="BE103" s="7"/>
      <c r="BT103" s="128" t="s">
        <v>83</v>
      </c>
      <c r="BV103" s="128" t="s">
        <v>77</v>
      </c>
      <c r="BW103" s="128" t="s">
        <v>108</v>
      </c>
      <c r="BX103" s="128" t="s">
        <v>5</v>
      </c>
      <c r="CL103" s="128" t="s">
        <v>1</v>
      </c>
      <c r="CM103" s="128" t="s">
        <v>75</v>
      </c>
    </row>
    <row r="104" s="7" customFormat="1" ht="16.5" customHeight="1">
      <c r="A104" s="116" t="s">
        <v>79</v>
      </c>
      <c r="B104" s="117"/>
      <c r="C104" s="118"/>
      <c r="D104" s="119" t="s">
        <v>109</v>
      </c>
      <c r="E104" s="119"/>
      <c r="F104" s="119"/>
      <c r="G104" s="119"/>
      <c r="H104" s="119"/>
      <c r="I104" s="120"/>
      <c r="J104" s="119" t="s">
        <v>110</v>
      </c>
      <c r="K104" s="119"/>
      <c r="L104" s="119"/>
      <c r="M104" s="119"/>
      <c r="N104" s="119"/>
      <c r="O104" s="119"/>
      <c r="P104" s="119"/>
      <c r="Q104" s="119"/>
      <c r="R104" s="119"/>
      <c r="S104" s="119"/>
      <c r="T104" s="119"/>
      <c r="U104" s="119"/>
      <c r="V104" s="119"/>
      <c r="W104" s="119"/>
      <c r="X104" s="119"/>
      <c r="Y104" s="119"/>
      <c r="Z104" s="119"/>
      <c r="AA104" s="119"/>
      <c r="AB104" s="119"/>
      <c r="AC104" s="119"/>
      <c r="AD104" s="119"/>
      <c r="AE104" s="119"/>
      <c r="AF104" s="119"/>
      <c r="AG104" s="121">
        <f>'10 - SO 10 - Vzduchotechnika'!J30</f>
        <v>0</v>
      </c>
      <c r="AH104" s="120"/>
      <c r="AI104" s="120"/>
      <c r="AJ104" s="120"/>
      <c r="AK104" s="120"/>
      <c r="AL104" s="120"/>
      <c r="AM104" s="120"/>
      <c r="AN104" s="121">
        <f>SUM(AG104,AT104)</f>
        <v>0</v>
      </c>
      <c r="AO104" s="120"/>
      <c r="AP104" s="120"/>
      <c r="AQ104" s="122" t="s">
        <v>82</v>
      </c>
      <c r="AR104" s="123"/>
      <c r="AS104" s="129">
        <v>0</v>
      </c>
      <c r="AT104" s="130">
        <f>ROUND(SUM(AV104:AW104),2)</f>
        <v>0</v>
      </c>
      <c r="AU104" s="131">
        <f>'10 - SO 10 - Vzduchotechnika'!P118</f>
        <v>0</v>
      </c>
      <c r="AV104" s="130">
        <f>'10 - SO 10 - Vzduchotechnika'!J33</f>
        <v>0</v>
      </c>
      <c r="AW104" s="130">
        <f>'10 - SO 10 - Vzduchotechnika'!J34</f>
        <v>0</v>
      </c>
      <c r="AX104" s="130">
        <f>'10 - SO 10 - Vzduchotechnika'!J35</f>
        <v>0</v>
      </c>
      <c r="AY104" s="130">
        <f>'10 - SO 10 - Vzduchotechnika'!J36</f>
        <v>0</v>
      </c>
      <c r="AZ104" s="130">
        <f>'10 - SO 10 - Vzduchotechnika'!F33</f>
        <v>0</v>
      </c>
      <c r="BA104" s="130">
        <f>'10 - SO 10 - Vzduchotechnika'!F34</f>
        <v>0</v>
      </c>
      <c r="BB104" s="130">
        <f>'10 - SO 10 - Vzduchotechnika'!F35</f>
        <v>0</v>
      </c>
      <c r="BC104" s="130">
        <f>'10 - SO 10 - Vzduchotechnika'!F36</f>
        <v>0</v>
      </c>
      <c r="BD104" s="132">
        <f>'10 - SO 10 - Vzduchotechnika'!F37</f>
        <v>0</v>
      </c>
      <c r="BE104" s="7"/>
      <c r="BT104" s="128" t="s">
        <v>83</v>
      </c>
      <c r="BV104" s="128" t="s">
        <v>77</v>
      </c>
      <c r="BW104" s="128" t="s">
        <v>111</v>
      </c>
      <c r="BX104" s="128" t="s">
        <v>5</v>
      </c>
      <c r="CL104" s="128" t="s">
        <v>1</v>
      </c>
      <c r="CM104" s="128" t="s">
        <v>75</v>
      </c>
    </row>
    <row r="105" s="2" customFormat="1" ht="30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F105" s="37"/>
      <c r="AG105" s="37"/>
      <c r="AH105" s="37"/>
      <c r="AI105" s="37"/>
      <c r="AJ105" s="37"/>
      <c r="AK105" s="37"/>
      <c r="AL105" s="37"/>
      <c r="AM105" s="37"/>
      <c r="AN105" s="37"/>
      <c r="AO105" s="37"/>
      <c r="AP105" s="37"/>
      <c r="AQ105" s="37"/>
      <c r="AR105" s="41"/>
      <c r="AS105" s="35"/>
      <c r="AT105" s="35"/>
      <c r="AU105" s="35"/>
      <c r="AV105" s="35"/>
      <c r="AW105" s="35"/>
      <c r="AX105" s="35"/>
      <c r="AY105" s="35"/>
      <c r="AZ105" s="35"/>
      <c r="BA105" s="35"/>
      <c r="BB105" s="35"/>
      <c r="BC105" s="35"/>
      <c r="BD105" s="35"/>
      <c r="B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4"/>
      <c r="M106" s="64"/>
      <c r="N106" s="64"/>
      <c r="O106" s="64"/>
      <c r="P106" s="64"/>
      <c r="Q106" s="64"/>
      <c r="R106" s="64"/>
      <c r="S106" s="64"/>
      <c r="T106" s="64"/>
      <c r="U106" s="64"/>
      <c r="V106" s="64"/>
      <c r="W106" s="64"/>
      <c r="X106" s="64"/>
      <c r="Y106" s="64"/>
      <c r="Z106" s="64"/>
      <c r="AA106" s="64"/>
      <c r="AB106" s="64"/>
      <c r="AC106" s="64"/>
      <c r="AD106" s="64"/>
      <c r="AE106" s="64"/>
      <c r="AF106" s="64"/>
      <c r="AG106" s="64"/>
      <c r="AH106" s="64"/>
      <c r="AI106" s="64"/>
      <c r="AJ106" s="64"/>
      <c r="AK106" s="64"/>
      <c r="AL106" s="64"/>
      <c r="AM106" s="64"/>
      <c r="AN106" s="64"/>
      <c r="AO106" s="64"/>
      <c r="AP106" s="64"/>
      <c r="AQ106" s="64"/>
      <c r="AR106" s="41"/>
      <c r="AS106" s="35"/>
      <c r="AT106" s="35"/>
      <c r="AU106" s="35"/>
      <c r="AV106" s="35"/>
      <c r="AW106" s="35"/>
      <c r="AX106" s="35"/>
      <c r="AY106" s="35"/>
      <c r="AZ106" s="35"/>
      <c r="BA106" s="35"/>
      <c r="BB106" s="35"/>
      <c r="BC106" s="35"/>
      <c r="BD106" s="35"/>
      <c r="BE106" s="35"/>
    </row>
  </sheetData>
  <sheetProtection sheet="1" formatColumns="0" formatRows="0" objects="1" scenarios="1" spinCount="100000" saltValue="1ZCs4p5mYo1/8MGsbZAEWyJlWDcY13jjWZk3q0BwWliRYXIsLEGTUuY7/iMseTyzAgLjbZ0mm0tSKPlD3oZrMw==" hashValue="tHe4scwiLhnX0YnIg4P1kd3AJhbCz/C/Pe/IwgthY0vW9XZ0sUHSok3Kmaat/7+NXHkyFgCzEghzjZQFnFFfew==" algorithmName="SHA-512" password="CC35"/>
  <mergeCells count="78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O8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94:AP94"/>
  </mergeCells>
  <hyperlinks>
    <hyperlink ref="A95" location="'01 - SO 01 - Architektúra...'!C2" display="/"/>
    <hyperlink ref="A96" location="'02 - SO 02 - Zdravotechnika'!C2" display="/"/>
    <hyperlink ref="A97" location="'03 - SO 03 - Elektrika a ...'!C2" display="/"/>
    <hyperlink ref="A98" location="'04 - SO 04 - Spevnené plochy'!C2" display="/"/>
    <hyperlink ref="A99" location="'05 - SO 05 - Vodovodná pr...'!C2" display="/"/>
    <hyperlink ref="A100" location="'06 - SO 06 - Vykurovanie'!C2" display="/"/>
    <hyperlink ref="A101" location="'07 - SO 07 - Kanalizácia ...'!C2" display="/"/>
    <hyperlink ref="A102" location="'08 - SO 08 - Elektro príp...'!C2" display="/"/>
    <hyperlink ref="A103" location="'09 - SO 09 - Prípojka plyn'!C2" display="/"/>
    <hyperlink ref="A104" location="'10 - SO 10 - Vzduchotechnik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108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75</v>
      </c>
    </row>
    <row r="4" s="1" customFormat="1" ht="24.96" customHeight="1">
      <c r="B4" s="17"/>
      <c r="D4" s="135" t="s">
        <v>112</v>
      </c>
      <c r="L4" s="17"/>
      <c r="M4" s="136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15</v>
      </c>
      <c r="L6" s="17"/>
    </row>
    <row r="7" s="1" customFormat="1" ht="16.5" customHeight="1">
      <c r="B7" s="17"/>
      <c r="E7" s="138" t="str">
        <f>'Rekapitulácia stavby'!K6</f>
        <v>Zariadenie pre seniorov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113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1946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17</v>
      </c>
      <c r="E11" s="35"/>
      <c r="F11" s="140" t="s">
        <v>1</v>
      </c>
      <c r="G11" s="35"/>
      <c r="H11" s="35"/>
      <c r="I11" s="137" t="s">
        <v>18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19</v>
      </c>
      <c r="E12" s="35"/>
      <c r="F12" s="140" t="s">
        <v>20</v>
      </c>
      <c r="G12" s="35"/>
      <c r="H12" s="35"/>
      <c r="I12" s="137" t="s">
        <v>21</v>
      </c>
      <c r="J12" s="141" t="str">
        <f>'Rekapitulácia stavby'!AN8</f>
        <v>17. 4. 2019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23</v>
      </c>
      <c r="E14" s="35"/>
      <c r="F14" s="35"/>
      <c r="G14" s="35"/>
      <c r="H14" s="35"/>
      <c r="I14" s="137" t="s">
        <v>24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25</v>
      </c>
      <c r="F15" s="35"/>
      <c r="G15" s="35"/>
      <c r="H15" s="35"/>
      <c r="I15" s="137" t="s">
        <v>26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24</v>
      </c>
      <c r="J17" s="30" t="str">
        <f>'Rekapitulácia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0"/>
      <c r="G18" s="140"/>
      <c r="H18" s="140"/>
      <c r="I18" s="137" t="s">
        <v>26</v>
      </c>
      <c r="J18" s="30" t="str">
        <f>'Rekapitulácia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24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24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33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ROUND(J126,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ROUND((SUM(BE126:BE162)),  2)</f>
        <v>0</v>
      </c>
      <c r="G33" s="35"/>
      <c r="H33" s="35"/>
      <c r="I33" s="152">
        <v>0.20000000000000001</v>
      </c>
      <c r="J33" s="151">
        <f>ROUND(((SUM(BE126:BE162))*I33),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ROUND((SUM(BF126:BF162)),  2)</f>
        <v>0</v>
      </c>
      <c r="G34" s="35"/>
      <c r="H34" s="35"/>
      <c r="I34" s="152">
        <v>0.20000000000000001</v>
      </c>
      <c r="J34" s="151">
        <f>ROUND(((SUM(BF126:BF162))*I34),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ROUND((SUM(BG126:BG162)),  2)</f>
        <v>0</v>
      </c>
      <c r="G35" s="35"/>
      <c r="H35" s="35"/>
      <c r="I35" s="152">
        <v>0.20000000000000001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ROUND((SUM(BH126:BH162)),  2)</f>
        <v>0</v>
      </c>
      <c r="G36" s="35"/>
      <c r="H36" s="35"/>
      <c r="I36" s="152">
        <v>0.20000000000000001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ROUND((SUM(BI126:BI162)),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115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71" t="str">
        <f>E7</f>
        <v>Zariadenie pre seniorov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113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09 - SO 09 - Prípojka plyn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19</v>
      </c>
      <c r="D89" s="37"/>
      <c r="E89" s="37"/>
      <c r="F89" s="24" t="str">
        <f>F12</f>
        <v>k.ú. Horný Vinodol č. parc. 14</v>
      </c>
      <c r="G89" s="37"/>
      <c r="H89" s="37"/>
      <c r="I89" s="29" t="s">
        <v>21</v>
      </c>
      <c r="J89" s="76" t="str">
        <f>IF(J12="","",J12)</f>
        <v>17. 4. 2019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Obec Vinodol, Obecná 473/29 Vinodol 951 06</v>
      </c>
      <c r="G91" s="37"/>
      <c r="H91" s="37"/>
      <c r="I91" s="29" t="s">
        <v>30</v>
      </c>
      <c r="J91" s="33" t="str">
        <f>E21</f>
        <v>Ing. arch. Ján Kováč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72" t="s">
        <v>116</v>
      </c>
      <c r="D94" s="173"/>
      <c r="E94" s="173"/>
      <c r="F94" s="173"/>
      <c r="G94" s="173"/>
      <c r="H94" s="173"/>
      <c r="I94" s="173"/>
      <c r="J94" s="174" t="s">
        <v>117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5" t="s">
        <v>118</v>
      </c>
      <c r="D96" s="37"/>
      <c r="E96" s="37"/>
      <c r="F96" s="37"/>
      <c r="G96" s="37"/>
      <c r="H96" s="37"/>
      <c r="I96" s="37"/>
      <c r="J96" s="107">
        <f>J126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119</v>
      </c>
    </row>
    <row r="97" hidden="1" s="9" customFormat="1" ht="24.96" customHeight="1">
      <c r="A97" s="9"/>
      <c r="B97" s="176"/>
      <c r="C97" s="177"/>
      <c r="D97" s="178" t="s">
        <v>120</v>
      </c>
      <c r="E97" s="179"/>
      <c r="F97" s="179"/>
      <c r="G97" s="179"/>
      <c r="H97" s="179"/>
      <c r="I97" s="179"/>
      <c r="J97" s="180">
        <f>J127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2"/>
      <c r="C98" s="183"/>
      <c r="D98" s="184" t="s">
        <v>121</v>
      </c>
      <c r="E98" s="185"/>
      <c r="F98" s="185"/>
      <c r="G98" s="185"/>
      <c r="H98" s="185"/>
      <c r="I98" s="185"/>
      <c r="J98" s="186">
        <f>J128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2"/>
      <c r="C99" s="183"/>
      <c r="D99" s="184" t="s">
        <v>796</v>
      </c>
      <c r="E99" s="185"/>
      <c r="F99" s="185"/>
      <c r="G99" s="185"/>
      <c r="H99" s="185"/>
      <c r="I99" s="185"/>
      <c r="J99" s="186">
        <f>J135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2"/>
      <c r="C100" s="183"/>
      <c r="D100" s="184" t="s">
        <v>127</v>
      </c>
      <c r="E100" s="185"/>
      <c r="F100" s="185"/>
      <c r="G100" s="185"/>
      <c r="H100" s="185"/>
      <c r="I100" s="185"/>
      <c r="J100" s="186">
        <f>J139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9" customFormat="1" ht="24.96" customHeight="1">
      <c r="A101" s="9"/>
      <c r="B101" s="176"/>
      <c r="C101" s="177"/>
      <c r="D101" s="178" t="s">
        <v>128</v>
      </c>
      <c r="E101" s="179"/>
      <c r="F101" s="179"/>
      <c r="G101" s="179"/>
      <c r="H101" s="179"/>
      <c r="I101" s="179"/>
      <c r="J101" s="180">
        <f>J141</f>
        <v>0</v>
      </c>
      <c r="K101" s="177"/>
      <c r="L101" s="18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182"/>
      <c r="C102" s="183"/>
      <c r="D102" s="184" t="s">
        <v>1947</v>
      </c>
      <c r="E102" s="185"/>
      <c r="F102" s="185"/>
      <c r="G102" s="185"/>
      <c r="H102" s="185"/>
      <c r="I102" s="185"/>
      <c r="J102" s="186">
        <f>J142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9" customFormat="1" ht="24.96" customHeight="1">
      <c r="A103" s="9"/>
      <c r="B103" s="176"/>
      <c r="C103" s="177"/>
      <c r="D103" s="178" t="s">
        <v>1023</v>
      </c>
      <c r="E103" s="179"/>
      <c r="F103" s="179"/>
      <c r="G103" s="179"/>
      <c r="H103" s="179"/>
      <c r="I103" s="179"/>
      <c r="J103" s="180">
        <f>J148</f>
        <v>0</v>
      </c>
      <c r="K103" s="177"/>
      <c r="L103" s="18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10" customFormat="1" ht="19.92" customHeight="1">
      <c r="A104" s="10"/>
      <c r="B104" s="182"/>
      <c r="C104" s="183"/>
      <c r="D104" s="184" t="s">
        <v>1024</v>
      </c>
      <c r="E104" s="185"/>
      <c r="F104" s="185"/>
      <c r="G104" s="185"/>
      <c r="H104" s="185"/>
      <c r="I104" s="185"/>
      <c r="J104" s="186">
        <f>J149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2"/>
      <c r="C105" s="183"/>
      <c r="D105" s="184" t="s">
        <v>1948</v>
      </c>
      <c r="E105" s="185"/>
      <c r="F105" s="185"/>
      <c r="G105" s="185"/>
      <c r="H105" s="185"/>
      <c r="I105" s="185"/>
      <c r="J105" s="186">
        <f>J152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82"/>
      <c r="C106" s="183"/>
      <c r="D106" s="184" t="s">
        <v>1949</v>
      </c>
      <c r="E106" s="185"/>
      <c r="F106" s="185"/>
      <c r="G106" s="185"/>
      <c r="H106" s="185"/>
      <c r="I106" s="185"/>
      <c r="J106" s="186">
        <f>J160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2" customFormat="1" ht="21.84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hidden="1" s="2" customFormat="1" ht="6.96" customHeight="1">
      <c r="A108" s="35"/>
      <c r="B108" s="63"/>
      <c r="C108" s="64"/>
      <c r="D108" s="64"/>
      <c r="E108" s="64"/>
      <c r="F108" s="64"/>
      <c r="G108" s="64"/>
      <c r="H108" s="64"/>
      <c r="I108" s="64"/>
      <c r="J108" s="64"/>
      <c r="K108" s="64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hidden="1"/>
    <row r="110" hidden="1"/>
    <row r="111" hidden="1"/>
    <row r="112" s="2" customFormat="1" ht="6.96" customHeight="1">
      <c r="A112" s="35"/>
      <c r="B112" s="65"/>
      <c r="C112" s="66"/>
      <c r="D112" s="66"/>
      <c r="E112" s="66"/>
      <c r="F112" s="66"/>
      <c r="G112" s="66"/>
      <c r="H112" s="66"/>
      <c r="I112" s="66"/>
      <c r="J112" s="66"/>
      <c r="K112" s="66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4.96" customHeight="1">
      <c r="A113" s="35"/>
      <c r="B113" s="36"/>
      <c r="C113" s="20" t="s">
        <v>141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15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171" t="str">
        <f>E7</f>
        <v>Zariadenie pre seniorov</v>
      </c>
      <c r="F116" s="29"/>
      <c r="G116" s="29"/>
      <c r="H116" s="29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113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73" t="str">
        <f>E9</f>
        <v>09 - SO 09 - Prípojka plyn</v>
      </c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19</v>
      </c>
      <c r="D120" s="37"/>
      <c r="E120" s="37"/>
      <c r="F120" s="24" t="str">
        <f>F12</f>
        <v>k.ú. Horný Vinodol č. parc. 14</v>
      </c>
      <c r="G120" s="37"/>
      <c r="H120" s="37"/>
      <c r="I120" s="29" t="s">
        <v>21</v>
      </c>
      <c r="J120" s="76" t="str">
        <f>IF(J12="","",J12)</f>
        <v>17. 4. 2019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23</v>
      </c>
      <c r="D122" s="37"/>
      <c r="E122" s="37"/>
      <c r="F122" s="24" t="str">
        <f>E15</f>
        <v>Obec Vinodol, Obecná 473/29 Vinodol 951 06</v>
      </c>
      <c r="G122" s="37"/>
      <c r="H122" s="37"/>
      <c r="I122" s="29" t="s">
        <v>30</v>
      </c>
      <c r="J122" s="33" t="str">
        <f>E21</f>
        <v>Ing. arch. Ján Kováč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27</v>
      </c>
      <c r="D123" s="37"/>
      <c r="E123" s="37"/>
      <c r="F123" s="24" t="str">
        <f>IF(E18="","",E18)</f>
        <v>Vyplň údaj</v>
      </c>
      <c r="G123" s="37"/>
      <c r="H123" s="37"/>
      <c r="I123" s="29" t="s">
        <v>32</v>
      </c>
      <c r="J123" s="33" t="str">
        <f>E24</f>
        <v xml:space="preserve"> 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0.32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11" customFormat="1" ht="29.28" customHeight="1">
      <c r="A125" s="188"/>
      <c r="B125" s="189"/>
      <c r="C125" s="190" t="s">
        <v>142</v>
      </c>
      <c r="D125" s="191" t="s">
        <v>60</v>
      </c>
      <c r="E125" s="191" t="s">
        <v>56</v>
      </c>
      <c r="F125" s="191" t="s">
        <v>57</v>
      </c>
      <c r="G125" s="191" t="s">
        <v>143</v>
      </c>
      <c r="H125" s="191" t="s">
        <v>144</v>
      </c>
      <c r="I125" s="191" t="s">
        <v>145</v>
      </c>
      <c r="J125" s="192" t="s">
        <v>117</v>
      </c>
      <c r="K125" s="193" t="s">
        <v>146</v>
      </c>
      <c r="L125" s="194"/>
      <c r="M125" s="97" t="s">
        <v>1</v>
      </c>
      <c r="N125" s="98" t="s">
        <v>39</v>
      </c>
      <c r="O125" s="98" t="s">
        <v>147</v>
      </c>
      <c r="P125" s="98" t="s">
        <v>148</v>
      </c>
      <c r="Q125" s="98" t="s">
        <v>149</v>
      </c>
      <c r="R125" s="98" t="s">
        <v>150</v>
      </c>
      <c r="S125" s="98" t="s">
        <v>151</v>
      </c>
      <c r="T125" s="99" t="s">
        <v>152</v>
      </c>
      <c r="U125" s="188"/>
      <c r="V125" s="188"/>
      <c r="W125" s="188"/>
      <c r="X125" s="188"/>
      <c r="Y125" s="188"/>
      <c r="Z125" s="188"/>
      <c r="AA125" s="188"/>
      <c r="AB125" s="188"/>
      <c r="AC125" s="188"/>
      <c r="AD125" s="188"/>
      <c r="AE125" s="188"/>
    </row>
    <row r="126" s="2" customFormat="1" ht="22.8" customHeight="1">
      <c r="A126" s="35"/>
      <c r="B126" s="36"/>
      <c r="C126" s="104" t="s">
        <v>118</v>
      </c>
      <c r="D126" s="37"/>
      <c r="E126" s="37"/>
      <c r="F126" s="37"/>
      <c r="G126" s="37"/>
      <c r="H126" s="37"/>
      <c r="I126" s="37"/>
      <c r="J126" s="195">
        <f>BK126</f>
        <v>0</v>
      </c>
      <c r="K126" s="37"/>
      <c r="L126" s="41"/>
      <c r="M126" s="100"/>
      <c r="N126" s="196"/>
      <c r="O126" s="101"/>
      <c r="P126" s="197">
        <f>P127+P141+P148</f>
        <v>0</v>
      </c>
      <c r="Q126" s="101"/>
      <c r="R126" s="197">
        <f>R127+R141+R148</f>
        <v>0</v>
      </c>
      <c r="S126" s="101"/>
      <c r="T126" s="198">
        <f>T127+T141+T148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74</v>
      </c>
      <c r="AU126" s="14" t="s">
        <v>119</v>
      </c>
      <c r="BK126" s="199">
        <f>BK127+BK141+BK148</f>
        <v>0</v>
      </c>
    </row>
    <row r="127" s="12" customFormat="1" ht="25.92" customHeight="1">
      <c r="A127" s="12"/>
      <c r="B127" s="200"/>
      <c r="C127" s="201"/>
      <c r="D127" s="202" t="s">
        <v>74</v>
      </c>
      <c r="E127" s="203" t="s">
        <v>153</v>
      </c>
      <c r="F127" s="203" t="s">
        <v>154</v>
      </c>
      <c r="G127" s="201"/>
      <c r="H127" s="201"/>
      <c r="I127" s="204"/>
      <c r="J127" s="205">
        <f>BK127</f>
        <v>0</v>
      </c>
      <c r="K127" s="201"/>
      <c r="L127" s="206"/>
      <c r="M127" s="207"/>
      <c r="N127" s="208"/>
      <c r="O127" s="208"/>
      <c r="P127" s="209">
        <f>P128+P135+P139</f>
        <v>0</v>
      </c>
      <c r="Q127" s="208"/>
      <c r="R127" s="209">
        <f>R128+R135+R139</f>
        <v>0</v>
      </c>
      <c r="S127" s="208"/>
      <c r="T127" s="210">
        <f>T128+T135+T139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1" t="s">
        <v>83</v>
      </c>
      <c r="AT127" s="212" t="s">
        <v>74</v>
      </c>
      <c r="AU127" s="212" t="s">
        <v>75</v>
      </c>
      <c r="AY127" s="211" t="s">
        <v>155</v>
      </c>
      <c r="BK127" s="213">
        <f>BK128+BK135+BK139</f>
        <v>0</v>
      </c>
    </row>
    <row r="128" s="12" customFormat="1" ht="22.8" customHeight="1">
      <c r="A128" s="12"/>
      <c r="B128" s="200"/>
      <c r="C128" s="201"/>
      <c r="D128" s="202" t="s">
        <v>74</v>
      </c>
      <c r="E128" s="214" t="s">
        <v>83</v>
      </c>
      <c r="F128" s="214" t="s">
        <v>156</v>
      </c>
      <c r="G128" s="201"/>
      <c r="H128" s="201"/>
      <c r="I128" s="204"/>
      <c r="J128" s="215">
        <f>BK128</f>
        <v>0</v>
      </c>
      <c r="K128" s="201"/>
      <c r="L128" s="206"/>
      <c r="M128" s="207"/>
      <c r="N128" s="208"/>
      <c r="O128" s="208"/>
      <c r="P128" s="209">
        <f>SUM(P129:P134)</f>
        <v>0</v>
      </c>
      <c r="Q128" s="208"/>
      <c r="R128" s="209">
        <f>SUM(R129:R134)</f>
        <v>0</v>
      </c>
      <c r="S128" s="208"/>
      <c r="T128" s="210">
        <f>SUM(T129:T134)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1" t="s">
        <v>83</v>
      </c>
      <c r="AT128" s="212" t="s">
        <v>74</v>
      </c>
      <c r="AU128" s="212" t="s">
        <v>83</v>
      </c>
      <c r="AY128" s="211" t="s">
        <v>155</v>
      </c>
      <c r="BK128" s="213">
        <f>SUM(BK129:BK134)</f>
        <v>0</v>
      </c>
    </row>
    <row r="129" s="2" customFormat="1" ht="21.75" customHeight="1">
      <c r="A129" s="35"/>
      <c r="B129" s="36"/>
      <c r="C129" s="216" t="s">
        <v>83</v>
      </c>
      <c r="D129" s="216" t="s">
        <v>157</v>
      </c>
      <c r="E129" s="217" t="s">
        <v>169</v>
      </c>
      <c r="F129" s="218" t="s">
        <v>170</v>
      </c>
      <c r="G129" s="219" t="s">
        <v>160</v>
      </c>
      <c r="H129" s="220">
        <v>31.061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41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161</v>
      </c>
      <c r="AT129" s="228" t="s">
        <v>157</v>
      </c>
      <c r="AU129" s="228" t="s">
        <v>162</v>
      </c>
      <c r="AY129" s="14" t="s">
        <v>155</v>
      </c>
      <c r="BE129" s="229">
        <f>IF(N129="základná",J129,0)</f>
        <v>0</v>
      </c>
      <c r="BF129" s="229">
        <f>IF(N129="znížená",J129,0)</f>
        <v>0</v>
      </c>
      <c r="BG129" s="229">
        <f>IF(N129="zákl. prenesená",J129,0)</f>
        <v>0</v>
      </c>
      <c r="BH129" s="229">
        <f>IF(N129="zníž. prenesená",J129,0)</f>
        <v>0</v>
      </c>
      <c r="BI129" s="229">
        <f>IF(N129="nulová",J129,0)</f>
        <v>0</v>
      </c>
      <c r="BJ129" s="14" t="s">
        <v>162</v>
      </c>
      <c r="BK129" s="229">
        <f>ROUND(I129*H129,2)</f>
        <v>0</v>
      </c>
      <c r="BL129" s="14" t="s">
        <v>161</v>
      </c>
      <c r="BM129" s="228" t="s">
        <v>162</v>
      </c>
    </row>
    <row r="130" s="2" customFormat="1" ht="33" customHeight="1">
      <c r="A130" s="35"/>
      <c r="B130" s="36"/>
      <c r="C130" s="216" t="s">
        <v>162</v>
      </c>
      <c r="D130" s="216" t="s">
        <v>157</v>
      </c>
      <c r="E130" s="217" t="s">
        <v>173</v>
      </c>
      <c r="F130" s="218" t="s">
        <v>174</v>
      </c>
      <c r="G130" s="219" t="s">
        <v>160</v>
      </c>
      <c r="H130" s="220">
        <v>31.061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41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161</v>
      </c>
      <c r="AT130" s="228" t="s">
        <v>157</v>
      </c>
      <c r="AU130" s="228" t="s">
        <v>162</v>
      </c>
      <c r="AY130" s="14" t="s">
        <v>155</v>
      </c>
      <c r="BE130" s="229">
        <f>IF(N130="základná",J130,0)</f>
        <v>0</v>
      </c>
      <c r="BF130" s="229">
        <f>IF(N130="znížená",J130,0)</f>
        <v>0</v>
      </c>
      <c r="BG130" s="229">
        <f>IF(N130="zákl. prenesená",J130,0)</f>
        <v>0</v>
      </c>
      <c r="BH130" s="229">
        <f>IF(N130="zníž. prenesená",J130,0)</f>
        <v>0</v>
      </c>
      <c r="BI130" s="229">
        <f>IF(N130="nulová",J130,0)</f>
        <v>0</v>
      </c>
      <c r="BJ130" s="14" t="s">
        <v>162</v>
      </c>
      <c r="BK130" s="229">
        <f>ROUND(I130*H130,2)</f>
        <v>0</v>
      </c>
      <c r="BL130" s="14" t="s">
        <v>161</v>
      </c>
      <c r="BM130" s="228" t="s">
        <v>161</v>
      </c>
    </row>
    <row r="131" s="2" customFormat="1" ht="33" customHeight="1">
      <c r="A131" s="35"/>
      <c r="B131" s="36"/>
      <c r="C131" s="216" t="s">
        <v>165</v>
      </c>
      <c r="D131" s="216" t="s">
        <v>157</v>
      </c>
      <c r="E131" s="217" t="s">
        <v>1446</v>
      </c>
      <c r="F131" s="218" t="s">
        <v>1447</v>
      </c>
      <c r="G131" s="219" t="s">
        <v>160</v>
      </c>
      <c r="H131" s="220">
        <v>15.529999999999999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41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161</v>
      </c>
      <c r="AT131" s="228" t="s">
        <v>157</v>
      </c>
      <c r="AU131" s="228" t="s">
        <v>162</v>
      </c>
      <c r="AY131" s="14" t="s">
        <v>155</v>
      </c>
      <c r="BE131" s="229">
        <f>IF(N131="základná",J131,0)</f>
        <v>0</v>
      </c>
      <c r="BF131" s="229">
        <f>IF(N131="znížená",J131,0)</f>
        <v>0</v>
      </c>
      <c r="BG131" s="229">
        <f>IF(N131="zákl. prenesená",J131,0)</f>
        <v>0</v>
      </c>
      <c r="BH131" s="229">
        <f>IF(N131="zníž. prenesená",J131,0)</f>
        <v>0</v>
      </c>
      <c r="BI131" s="229">
        <f>IF(N131="nulová",J131,0)</f>
        <v>0</v>
      </c>
      <c r="BJ131" s="14" t="s">
        <v>162</v>
      </c>
      <c r="BK131" s="229">
        <f>ROUND(I131*H131,2)</f>
        <v>0</v>
      </c>
      <c r="BL131" s="14" t="s">
        <v>161</v>
      </c>
      <c r="BM131" s="228" t="s">
        <v>168</v>
      </c>
    </row>
    <row r="132" s="2" customFormat="1" ht="21.75" customHeight="1">
      <c r="A132" s="35"/>
      <c r="B132" s="36"/>
      <c r="C132" s="230" t="s">
        <v>161</v>
      </c>
      <c r="D132" s="230" t="s">
        <v>193</v>
      </c>
      <c r="E132" s="231" t="s">
        <v>1950</v>
      </c>
      <c r="F132" s="232" t="s">
        <v>1951</v>
      </c>
      <c r="G132" s="233" t="s">
        <v>196</v>
      </c>
      <c r="H132" s="234">
        <v>24.847999999999999</v>
      </c>
      <c r="I132" s="235"/>
      <c r="J132" s="236">
        <f>ROUND(I132*H132,2)</f>
        <v>0</v>
      </c>
      <c r="K132" s="237"/>
      <c r="L132" s="238"/>
      <c r="M132" s="239" t="s">
        <v>1</v>
      </c>
      <c r="N132" s="240" t="s">
        <v>41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171</v>
      </c>
      <c r="AT132" s="228" t="s">
        <v>193</v>
      </c>
      <c r="AU132" s="228" t="s">
        <v>162</v>
      </c>
      <c r="AY132" s="14" t="s">
        <v>155</v>
      </c>
      <c r="BE132" s="229">
        <f>IF(N132="základná",J132,0)</f>
        <v>0</v>
      </c>
      <c r="BF132" s="229">
        <f>IF(N132="znížená",J132,0)</f>
        <v>0</v>
      </c>
      <c r="BG132" s="229">
        <f>IF(N132="zákl. prenesená",J132,0)</f>
        <v>0</v>
      </c>
      <c r="BH132" s="229">
        <f>IF(N132="zníž. prenesená",J132,0)</f>
        <v>0</v>
      </c>
      <c r="BI132" s="229">
        <f>IF(N132="nulová",J132,0)</f>
        <v>0</v>
      </c>
      <c r="BJ132" s="14" t="s">
        <v>162</v>
      </c>
      <c r="BK132" s="229">
        <f>ROUND(I132*H132,2)</f>
        <v>0</v>
      </c>
      <c r="BL132" s="14" t="s">
        <v>161</v>
      </c>
      <c r="BM132" s="228" t="s">
        <v>171</v>
      </c>
    </row>
    <row r="133" s="2" customFormat="1" ht="21.75" customHeight="1">
      <c r="A133" s="35"/>
      <c r="B133" s="36"/>
      <c r="C133" s="216" t="s">
        <v>172</v>
      </c>
      <c r="D133" s="216" t="s">
        <v>157</v>
      </c>
      <c r="E133" s="217" t="s">
        <v>1450</v>
      </c>
      <c r="F133" s="218" t="s">
        <v>1451</v>
      </c>
      <c r="G133" s="219" t="s">
        <v>1723</v>
      </c>
      <c r="H133" s="220">
        <v>15.531000000000001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41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161</v>
      </c>
      <c r="AT133" s="228" t="s">
        <v>157</v>
      </c>
      <c r="AU133" s="228" t="s">
        <v>162</v>
      </c>
      <c r="AY133" s="14" t="s">
        <v>155</v>
      </c>
      <c r="BE133" s="229">
        <f>IF(N133="základná",J133,0)</f>
        <v>0</v>
      </c>
      <c r="BF133" s="229">
        <f>IF(N133="znížená",J133,0)</f>
        <v>0</v>
      </c>
      <c r="BG133" s="229">
        <f>IF(N133="zákl. prenesená",J133,0)</f>
        <v>0</v>
      </c>
      <c r="BH133" s="229">
        <f>IF(N133="zníž. prenesená",J133,0)</f>
        <v>0</v>
      </c>
      <c r="BI133" s="229">
        <f>IF(N133="nulová",J133,0)</f>
        <v>0</v>
      </c>
      <c r="BJ133" s="14" t="s">
        <v>162</v>
      </c>
      <c r="BK133" s="229">
        <f>ROUND(I133*H133,2)</f>
        <v>0</v>
      </c>
      <c r="BL133" s="14" t="s">
        <v>161</v>
      </c>
      <c r="BM133" s="228" t="s">
        <v>109</v>
      </c>
    </row>
    <row r="134" s="2" customFormat="1" ht="21.75" customHeight="1">
      <c r="A134" s="35"/>
      <c r="B134" s="36"/>
      <c r="C134" s="216" t="s">
        <v>168</v>
      </c>
      <c r="D134" s="216" t="s">
        <v>157</v>
      </c>
      <c r="E134" s="217" t="s">
        <v>1952</v>
      </c>
      <c r="F134" s="218" t="s">
        <v>1953</v>
      </c>
      <c r="G134" s="219" t="s">
        <v>219</v>
      </c>
      <c r="H134" s="220">
        <v>51.768000000000001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41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161</v>
      </c>
      <c r="AT134" s="228" t="s">
        <v>157</v>
      </c>
      <c r="AU134" s="228" t="s">
        <v>162</v>
      </c>
      <c r="AY134" s="14" t="s">
        <v>155</v>
      </c>
      <c r="BE134" s="229">
        <f>IF(N134="základná",J134,0)</f>
        <v>0</v>
      </c>
      <c r="BF134" s="229">
        <f>IF(N134="znížená",J134,0)</f>
        <v>0</v>
      </c>
      <c r="BG134" s="229">
        <f>IF(N134="zákl. prenesená",J134,0)</f>
        <v>0</v>
      </c>
      <c r="BH134" s="229">
        <f>IF(N134="zníž. prenesená",J134,0)</f>
        <v>0</v>
      </c>
      <c r="BI134" s="229">
        <f>IF(N134="nulová",J134,0)</f>
        <v>0</v>
      </c>
      <c r="BJ134" s="14" t="s">
        <v>162</v>
      </c>
      <c r="BK134" s="229">
        <f>ROUND(I134*H134,2)</f>
        <v>0</v>
      </c>
      <c r="BL134" s="14" t="s">
        <v>161</v>
      </c>
      <c r="BM134" s="228" t="s">
        <v>177</v>
      </c>
    </row>
    <row r="135" s="12" customFormat="1" ht="22.8" customHeight="1">
      <c r="A135" s="12"/>
      <c r="B135" s="200"/>
      <c r="C135" s="201"/>
      <c r="D135" s="202" t="s">
        <v>74</v>
      </c>
      <c r="E135" s="214" t="s">
        <v>171</v>
      </c>
      <c r="F135" s="214" t="s">
        <v>801</v>
      </c>
      <c r="G135" s="201"/>
      <c r="H135" s="201"/>
      <c r="I135" s="204"/>
      <c r="J135" s="215">
        <f>BK135</f>
        <v>0</v>
      </c>
      <c r="K135" s="201"/>
      <c r="L135" s="206"/>
      <c r="M135" s="207"/>
      <c r="N135" s="208"/>
      <c r="O135" s="208"/>
      <c r="P135" s="209">
        <f>SUM(P136:P138)</f>
        <v>0</v>
      </c>
      <c r="Q135" s="208"/>
      <c r="R135" s="209">
        <f>SUM(R136:R138)</f>
        <v>0</v>
      </c>
      <c r="S135" s="208"/>
      <c r="T135" s="210">
        <f>SUM(T136:T138)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1" t="s">
        <v>83</v>
      </c>
      <c r="AT135" s="212" t="s">
        <v>74</v>
      </c>
      <c r="AU135" s="212" t="s">
        <v>83</v>
      </c>
      <c r="AY135" s="211" t="s">
        <v>155</v>
      </c>
      <c r="BK135" s="213">
        <f>SUM(BK136:BK138)</f>
        <v>0</v>
      </c>
    </row>
    <row r="136" s="2" customFormat="1" ht="33" customHeight="1">
      <c r="A136" s="35"/>
      <c r="B136" s="36"/>
      <c r="C136" s="216" t="s">
        <v>178</v>
      </c>
      <c r="D136" s="216" t="s">
        <v>157</v>
      </c>
      <c r="E136" s="217" t="s">
        <v>1954</v>
      </c>
      <c r="F136" s="218" t="s">
        <v>1955</v>
      </c>
      <c r="G136" s="219" t="s">
        <v>443</v>
      </c>
      <c r="H136" s="220">
        <v>49.240000000000002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41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161</v>
      </c>
      <c r="AT136" s="228" t="s">
        <v>157</v>
      </c>
      <c r="AU136" s="228" t="s">
        <v>162</v>
      </c>
      <c r="AY136" s="14" t="s">
        <v>155</v>
      </c>
      <c r="BE136" s="229">
        <f>IF(N136="základná",J136,0)</f>
        <v>0</v>
      </c>
      <c r="BF136" s="229">
        <f>IF(N136="znížená",J136,0)</f>
        <v>0</v>
      </c>
      <c r="BG136" s="229">
        <f>IF(N136="zákl. prenesená",J136,0)</f>
        <v>0</v>
      </c>
      <c r="BH136" s="229">
        <f>IF(N136="zníž. prenesená",J136,0)</f>
        <v>0</v>
      </c>
      <c r="BI136" s="229">
        <f>IF(N136="nulová",J136,0)</f>
        <v>0</v>
      </c>
      <c r="BJ136" s="14" t="s">
        <v>162</v>
      </c>
      <c r="BK136" s="229">
        <f>ROUND(I136*H136,2)</f>
        <v>0</v>
      </c>
      <c r="BL136" s="14" t="s">
        <v>161</v>
      </c>
      <c r="BM136" s="228" t="s">
        <v>1956</v>
      </c>
    </row>
    <row r="137" s="2" customFormat="1" ht="21.75" customHeight="1">
      <c r="A137" s="35"/>
      <c r="B137" s="36"/>
      <c r="C137" s="230" t="s">
        <v>171</v>
      </c>
      <c r="D137" s="230" t="s">
        <v>193</v>
      </c>
      <c r="E137" s="231" t="s">
        <v>1957</v>
      </c>
      <c r="F137" s="232" t="s">
        <v>1958</v>
      </c>
      <c r="G137" s="233" t="s">
        <v>443</v>
      </c>
      <c r="H137" s="234">
        <v>49.240000000000002</v>
      </c>
      <c r="I137" s="235"/>
      <c r="J137" s="236">
        <f>ROUND(I137*H137,2)</f>
        <v>0</v>
      </c>
      <c r="K137" s="237"/>
      <c r="L137" s="238"/>
      <c r="M137" s="239" t="s">
        <v>1</v>
      </c>
      <c r="N137" s="240" t="s">
        <v>41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171</v>
      </c>
      <c r="AT137" s="228" t="s">
        <v>193</v>
      </c>
      <c r="AU137" s="228" t="s">
        <v>162</v>
      </c>
      <c r="AY137" s="14" t="s">
        <v>155</v>
      </c>
      <c r="BE137" s="229">
        <f>IF(N137="základná",J137,0)</f>
        <v>0</v>
      </c>
      <c r="BF137" s="229">
        <f>IF(N137="znížená",J137,0)</f>
        <v>0</v>
      </c>
      <c r="BG137" s="229">
        <f>IF(N137="zákl. prenesená",J137,0)</f>
        <v>0</v>
      </c>
      <c r="BH137" s="229">
        <f>IF(N137="zníž. prenesená",J137,0)</f>
        <v>0</v>
      </c>
      <c r="BI137" s="229">
        <f>IF(N137="nulová",J137,0)</f>
        <v>0</v>
      </c>
      <c r="BJ137" s="14" t="s">
        <v>162</v>
      </c>
      <c r="BK137" s="229">
        <f>ROUND(I137*H137,2)</f>
        <v>0</v>
      </c>
      <c r="BL137" s="14" t="s">
        <v>161</v>
      </c>
      <c r="BM137" s="228" t="s">
        <v>1959</v>
      </c>
    </row>
    <row r="138" s="2" customFormat="1" ht="21.75" customHeight="1">
      <c r="A138" s="35"/>
      <c r="B138" s="36"/>
      <c r="C138" s="230" t="s">
        <v>185</v>
      </c>
      <c r="D138" s="230" t="s">
        <v>193</v>
      </c>
      <c r="E138" s="231" t="s">
        <v>1960</v>
      </c>
      <c r="F138" s="232" t="s">
        <v>1961</v>
      </c>
      <c r="G138" s="233" t="s">
        <v>237</v>
      </c>
      <c r="H138" s="234">
        <v>3.2989999999999999</v>
      </c>
      <c r="I138" s="235"/>
      <c r="J138" s="236">
        <f>ROUND(I138*H138,2)</f>
        <v>0</v>
      </c>
      <c r="K138" s="237"/>
      <c r="L138" s="238"/>
      <c r="M138" s="239" t="s">
        <v>1</v>
      </c>
      <c r="N138" s="240" t="s">
        <v>41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171</v>
      </c>
      <c r="AT138" s="228" t="s">
        <v>193</v>
      </c>
      <c r="AU138" s="228" t="s">
        <v>162</v>
      </c>
      <c r="AY138" s="14" t="s">
        <v>155</v>
      </c>
      <c r="BE138" s="229">
        <f>IF(N138="základná",J138,0)</f>
        <v>0</v>
      </c>
      <c r="BF138" s="229">
        <f>IF(N138="znížená",J138,0)</f>
        <v>0</v>
      </c>
      <c r="BG138" s="229">
        <f>IF(N138="zákl. prenesená",J138,0)</f>
        <v>0</v>
      </c>
      <c r="BH138" s="229">
        <f>IF(N138="zníž. prenesená",J138,0)</f>
        <v>0</v>
      </c>
      <c r="BI138" s="229">
        <f>IF(N138="nulová",J138,0)</f>
        <v>0</v>
      </c>
      <c r="BJ138" s="14" t="s">
        <v>162</v>
      </c>
      <c r="BK138" s="229">
        <f>ROUND(I138*H138,2)</f>
        <v>0</v>
      </c>
      <c r="BL138" s="14" t="s">
        <v>161</v>
      </c>
      <c r="BM138" s="228" t="s">
        <v>1962</v>
      </c>
    </row>
    <row r="139" s="12" customFormat="1" ht="22.8" customHeight="1">
      <c r="A139" s="12"/>
      <c r="B139" s="200"/>
      <c r="C139" s="201"/>
      <c r="D139" s="202" t="s">
        <v>74</v>
      </c>
      <c r="E139" s="214" t="s">
        <v>509</v>
      </c>
      <c r="F139" s="214" t="s">
        <v>510</v>
      </c>
      <c r="G139" s="201"/>
      <c r="H139" s="201"/>
      <c r="I139" s="204"/>
      <c r="J139" s="215">
        <f>BK139</f>
        <v>0</v>
      </c>
      <c r="K139" s="201"/>
      <c r="L139" s="206"/>
      <c r="M139" s="207"/>
      <c r="N139" s="208"/>
      <c r="O139" s="208"/>
      <c r="P139" s="209">
        <f>P140</f>
        <v>0</v>
      </c>
      <c r="Q139" s="208"/>
      <c r="R139" s="209">
        <f>R140</f>
        <v>0</v>
      </c>
      <c r="S139" s="208"/>
      <c r="T139" s="210">
        <f>T140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1" t="s">
        <v>83</v>
      </c>
      <c r="AT139" s="212" t="s">
        <v>74</v>
      </c>
      <c r="AU139" s="212" t="s">
        <v>83</v>
      </c>
      <c r="AY139" s="211" t="s">
        <v>155</v>
      </c>
      <c r="BK139" s="213">
        <f>BK140</f>
        <v>0</v>
      </c>
    </row>
    <row r="140" s="2" customFormat="1" ht="33" customHeight="1">
      <c r="A140" s="35"/>
      <c r="B140" s="36"/>
      <c r="C140" s="216" t="s">
        <v>109</v>
      </c>
      <c r="D140" s="216" t="s">
        <v>157</v>
      </c>
      <c r="E140" s="217" t="s">
        <v>1510</v>
      </c>
      <c r="F140" s="218" t="s">
        <v>1963</v>
      </c>
      <c r="G140" s="219" t="s">
        <v>196</v>
      </c>
      <c r="H140" s="220">
        <v>24.927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41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161</v>
      </c>
      <c r="AT140" s="228" t="s">
        <v>157</v>
      </c>
      <c r="AU140" s="228" t="s">
        <v>162</v>
      </c>
      <c r="AY140" s="14" t="s">
        <v>155</v>
      </c>
      <c r="BE140" s="229">
        <f>IF(N140="základná",J140,0)</f>
        <v>0</v>
      </c>
      <c r="BF140" s="229">
        <f>IF(N140="znížená",J140,0)</f>
        <v>0</v>
      </c>
      <c r="BG140" s="229">
        <f>IF(N140="zákl. prenesená",J140,0)</f>
        <v>0</v>
      </c>
      <c r="BH140" s="229">
        <f>IF(N140="zníž. prenesená",J140,0)</f>
        <v>0</v>
      </c>
      <c r="BI140" s="229">
        <f>IF(N140="nulová",J140,0)</f>
        <v>0</v>
      </c>
      <c r="BJ140" s="14" t="s">
        <v>162</v>
      </c>
      <c r="BK140" s="229">
        <f>ROUND(I140*H140,2)</f>
        <v>0</v>
      </c>
      <c r="BL140" s="14" t="s">
        <v>161</v>
      </c>
      <c r="BM140" s="228" t="s">
        <v>1964</v>
      </c>
    </row>
    <row r="141" s="12" customFormat="1" ht="25.92" customHeight="1">
      <c r="A141" s="12"/>
      <c r="B141" s="200"/>
      <c r="C141" s="201"/>
      <c r="D141" s="202" t="s">
        <v>74</v>
      </c>
      <c r="E141" s="203" t="s">
        <v>514</v>
      </c>
      <c r="F141" s="203" t="s">
        <v>515</v>
      </c>
      <c r="G141" s="201"/>
      <c r="H141" s="201"/>
      <c r="I141" s="204"/>
      <c r="J141" s="205">
        <f>BK141</f>
        <v>0</v>
      </c>
      <c r="K141" s="201"/>
      <c r="L141" s="206"/>
      <c r="M141" s="207"/>
      <c r="N141" s="208"/>
      <c r="O141" s="208"/>
      <c r="P141" s="209">
        <f>P142</f>
        <v>0</v>
      </c>
      <c r="Q141" s="208"/>
      <c r="R141" s="209">
        <f>R142</f>
        <v>0</v>
      </c>
      <c r="S141" s="208"/>
      <c r="T141" s="210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1" t="s">
        <v>162</v>
      </c>
      <c r="AT141" s="212" t="s">
        <v>74</v>
      </c>
      <c r="AU141" s="212" t="s">
        <v>75</v>
      </c>
      <c r="AY141" s="211" t="s">
        <v>155</v>
      </c>
      <c r="BK141" s="213">
        <f>BK142</f>
        <v>0</v>
      </c>
    </row>
    <row r="142" s="12" customFormat="1" ht="22.8" customHeight="1">
      <c r="A142" s="12"/>
      <c r="B142" s="200"/>
      <c r="C142" s="201"/>
      <c r="D142" s="202" t="s">
        <v>74</v>
      </c>
      <c r="E142" s="214" t="s">
        <v>1965</v>
      </c>
      <c r="F142" s="214" t="s">
        <v>1966</v>
      </c>
      <c r="G142" s="201"/>
      <c r="H142" s="201"/>
      <c r="I142" s="204"/>
      <c r="J142" s="215">
        <f>BK142</f>
        <v>0</v>
      </c>
      <c r="K142" s="201"/>
      <c r="L142" s="206"/>
      <c r="M142" s="207"/>
      <c r="N142" s="208"/>
      <c r="O142" s="208"/>
      <c r="P142" s="209">
        <f>SUM(P143:P147)</f>
        <v>0</v>
      </c>
      <c r="Q142" s="208"/>
      <c r="R142" s="209">
        <f>SUM(R143:R147)</f>
        <v>0</v>
      </c>
      <c r="S142" s="208"/>
      <c r="T142" s="210">
        <f>SUM(T143:T147)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1" t="s">
        <v>162</v>
      </c>
      <c r="AT142" s="212" t="s">
        <v>74</v>
      </c>
      <c r="AU142" s="212" t="s">
        <v>83</v>
      </c>
      <c r="AY142" s="211" t="s">
        <v>155</v>
      </c>
      <c r="BK142" s="213">
        <f>SUM(BK143:BK147)</f>
        <v>0</v>
      </c>
    </row>
    <row r="143" s="2" customFormat="1" ht="21.75" customHeight="1">
      <c r="A143" s="35"/>
      <c r="B143" s="36"/>
      <c r="C143" s="216" t="s">
        <v>192</v>
      </c>
      <c r="D143" s="216" t="s">
        <v>157</v>
      </c>
      <c r="E143" s="217" t="s">
        <v>1967</v>
      </c>
      <c r="F143" s="218" t="s">
        <v>1968</v>
      </c>
      <c r="G143" s="219" t="s">
        <v>874</v>
      </c>
      <c r="H143" s="220">
        <v>1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41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184</v>
      </c>
      <c r="AT143" s="228" t="s">
        <v>157</v>
      </c>
      <c r="AU143" s="228" t="s">
        <v>162</v>
      </c>
      <c r="AY143" s="14" t="s">
        <v>155</v>
      </c>
      <c r="BE143" s="229">
        <f>IF(N143="základná",J143,0)</f>
        <v>0</v>
      </c>
      <c r="BF143" s="229">
        <f>IF(N143="znížená",J143,0)</f>
        <v>0</v>
      </c>
      <c r="BG143" s="229">
        <f>IF(N143="zákl. prenesená",J143,0)</f>
        <v>0</v>
      </c>
      <c r="BH143" s="229">
        <f>IF(N143="zníž. prenesená",J143,0)</f>
        <v>0</v>
      </c>
      <c r="BI143" s="229">
        <f>IF(N143="nulová",J143,0)</f>
        <v>0</v>
      </c>
      <c r="BJ143" s="14" t="s">
        <v>162</v>
      </c>
      <c r="BK143" s="229">
        <f>ROUND(I143*H143,2)</f>
        <v>0</v>
      </c>
      <c r="BL143" s="14" t="s">
        <v>184</v>
      </c>
      <c r="BM143" s="228" t="s">
        <v>1969</v>
      </c>
    </row>
    <row r="144" s="2" customFormat="1" ht="33" customHeight="1">
      <c r="A144" s="35"/>
      <c r="B144" s="36"/>
      <c r="C144" s="216" t="s">
        <v>177</v>
      </c>
      <c r="D144" s="216" t="s">
        <v>157</v>
      </c>
      <c r="E144" s="217" t="s">
        <v>1970</v>
      </c>
      <c r="F144" s="218" t="s">
        <v>1971</v>
      </c>
      <c r="G144" s="219" t="s">
        <v>237</v>
      </c>
      <c r="H144" s="220">
        <v>1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41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184</v>
      </c>
      <c r="AT144" s="228" t="s">
        <v>157</v>
      </c>
      <c r="AU144" s="228" t="s">
        <v>162</v>
      </c>
      <c r="AY144" s="14" t="s">
        <v>155</v>
      </c>
      <c r="BE144" s="229">
        <f>IF(N144="základná",J144,0)</f>
        <v>0</v>
      </c>
      <c r="BF144" s="229">
        <f>IF(N144="znížená",J144,0)</f>
        <v>0</v>
      </c>
      <c r="BG144" s="229">
        <f>IF(N144="zákl. prenesená",J144,0)</f>
        <v>0</v>
      </c>
      <c r="BH144" s="229">
        <f>IF(N144="zníž. prenesená",J144,0)</f>
        <v>0</v>
      </c>
      <c r="BI144" s="229">
        <f>IF(N144="nulová",J144,0)</f>
        <v>0</v>
      </c>
      <c r="BJ144" s="14" t="s">
        <v>162</v>
      </c>
      <c r="BK144" s="229">
        <f>ROUND(I144*H144,2)</f>
        <v>0</v>
      </c>
      <c r="BL144" s="14" t="s">
        <v>184</v>
      </c>
      <c r="BM144" s="228" t="s">
        <v>1972</v>
      </c>
    </row>
    <row r="145" s="2" customFormat="1" ht="33" customHeight="1">
      <c r="A145" s="35"/>
      <c r="B145" s="36"/>
      <c r="C145" s="230" t="s">
        <v>200</v>
      </c>
      <c r="D145" s="230" t="s">
        <v>193</v>
      </c>
      <c r="E145" s="231" t="s">
        <v>1973</v>
      </c>
      <c r="F145" s="232" t="s">
        <v>1974</v>
      </c>
      <c r="G145" s="233" t="s">
        <v>237</v>
      </c>
      <c r="H145" s="234">
        <v>1</v>
      </c>
      <c r="I145" s="235"/>
      <c r="J145" s="236">
        <f>ROUND(I145*H145,2)</f>
        <v>0</v>
      </c>
      <c r="K145" s="237"/>
      <c r="L145" s="238"/>
      <c r="M145" s="239" t="s">
        <v>1</v>
      </c>
      <c r="N145" s="240" t="s">
        <v>41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223</v>
      </c>
      <c r="AT145" s="228" t="s">
        <v>193</v>
      </c>
      <c r="AU145" s="228" t="s">
        <v>162</v>
      </c>
      <c r="AY145" s="14" t="s">
        <v>155</v>
      </c>
      <c r="BE145" s="229">
        <f>IF(N145="základná",J145,0)</f>
        <v>0</v>
      </c>
      <c r="BF145" s="229">
        <f>IF(N145="znížená",J145,0)</f>
        <v>0</v>
      </c>
      <c r="BG145" s="229">
        <f>IF(N145="zákl. prenesená",J145,0)</f>
        <v>0</v>
      </c>
      <c r="BH145" s="229">
        <f>IF(N145="zníž. prenesená",J145,0)</f>
        <v>0</v>
      </c>
      <c r="BI145" s="229">
        <f>IF(N145="nulová",J145,0)</f>
        <v>0</v>
      </c>
      <c r="BJ145" s="14" t="s">
        <v>162</v>
      </c>
      <c r="BK145" s="229">
        <f>ROUND(I145*H145,2)</f>
        <v>0</v>
      </c>
      <c r="BL145" s="14" t="s">
        <v>184</v>
      </c>
      <c r="BM145" s="228" t="s">
        <v>1975</v>
      </c>
    </row>
    <row r="146" s="2" customFormat="1" ht="21.75" customHeight="1">
      <c r="A146" s="35"/>
      <c r="B146" s="36"/>
      <c r="C146" s="216" t="s">
        <v>204</v>
      </c>
      <c r="D146" s="216" t="s">
        <v>157</v>
      </c>
      <c r="E146" s="217" t="s">
        <v>1976</v>
      </c>
      <c r="F146" s="218" t="s">
        <v>1977</v>
      </c>
      <c r="G146" s="219" t="s">
        <v>874</v>
      </c>
      <c r="H146" s="220">
        <v>1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41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184</v>
      </c>
      <c r="AT146" s="228" t="s">
        <v>157</v>
      </c>
      <c r="AU146" s="228" t="s">
        <v>162</v>
      </c>
      <c r="AY146" s="14" t="s">
        <v>155</v>
      </c>
      <c r="BE146" s="229">
        <f>IF(N146="základná",J146,0)</f>
        <v>0</v>
      </c>
      <c r="BF146" s="229">
        <f>IF(N146="znížená",J146,0)</f>
        <v>0</v>
      </c>
      <c r="BG146" s="229">
        <f>IF(N146="zákl. prenesená",J146,0)</f>
        <v>0</v>
      </c>
      <c r="BH146" s="229">
        <f>IF(N146="zníž. prenesená",J146,0)</f>
        <v>0</v>
      </c>
      <c r="BI146" s="229">
        <f>IF(N146="nulová",J146,0)</f>
        <v>0</v>
      </c>
      <c r="BJ146" s="14" t="s">
        <v>162</v>
      </c>
      <c r="BK146" s="229">
        <f>ROUND(I146*H146,2)</f>
        <v>0</v>
      </c>
      <c r="BL146" s="14" t="s">
        <v>184</v>
      </c>
      <c r="BM146" s="228" t="s">
        <v>1978</v>
      </c>
    </row>
    <row r="147" s="2" customFormat="1" ht="16.5" customHeight="1">
      <c r="A147" s="35"/>
      <c r="B147" s="36"/>
      <c r="C147" s="230" t="s">
        <v>209</v>
      </c>
      <c r="D147" s="230" t="s">
        <v>193</v>
      </c>
      <c r="E147" s="231" t="s">
        <v>1979</v>
      </c>
      <c r="F147" s="232" t="s">
        <v>1980</v>
      </c>
      <c r="G147" s="233" t="s">
        <v>237</v>
      </c>
      <c r="H147" s="234">
        <v>1</v>
      </c>
      <c r="I147" s="235"/>
      <c r="J147" s="236">
        <f>ROUND(I147*H147,2)</f>
        <v>0</v>
      </c>
      <c r="K147" s="237"/>
      <c r="L147" s="238"/>
      <c r="M147" s="239" t="s">
        <v>1</v>
      </c>
      <c r="N147" s="240" t="s">
        <v>41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223</v>
      </c>
      <c r="AT147" s="228" t="s">
        <v>193</v>
      </c>
      <c r="AU147" s="228" t="s">
        <v>162</v>
      </c>
      <c r="AY147" s="14" t="s">
        <v>155</v>
      </c>
      <c r="BE147" s="229">
        <f>IF(N147="základná",J147,0)</f>
        <v>0</v>
      </c>
      <c r="BF147" s="229">
        <f>IF(N147="znížená",J147,0)</f>
        <v>0</v>
      </c>
      <c r="BG147" s="229">
        <f>IF(N147="zákl. prenesená",J147,0)</f>
        <v>0</v>
      </c>
      <c r="BH147" s="229">
        <f>IF(N147="zníž. prenesená",J147,0)</f>
        <v>0</v>
      </c>
      <c r="BI147" s="229">
        <f>IF(N147="nulová",J147,0)</f>
        <v>0</v>
      </c>
      <c r="BJ147" s="14" t="s">
        <v>162</v>
      </c>
      <c r="BK147" s="229">
        <f>ROUND(I147*H147,2)</f>
        <v>0</v>
      </c>
      <c r="BL147" s="14" t="s">
        <v>184</v>
      </c>
      <c r="BM147" s="228" t="s">
        <v>1981</v>
      </c>
    </row>
    <row r="148" s="12" customFormat="1" ht="25.92" customHeight="1">
      <c r="A148" s="12"/>
      <c r="B148" s="200"/>
      <c r="C148" s="201"/>
      <c r="D148" s="202" t="s">
        <v>74</v>
      </c>
      <c r="E148" s="203" t="s">
        <v>193</v>
      </c>
      <c r="F148" s="203" t="s">
        <v>1040</v>
      </c>
      <c r="G148" s="201"/>
      <c r="H148" s="201"/>
      <c r="I148" s="204"/>
      <c r="J148" s="205">
        <f>BK148</f>
        <v>0</v>
      </c>
      <c r="K148" s="201"/>
      <c r="L148" s="206"/>
      <c r="M148" s="207"/>
      <c r="N148" s="208"/>
      <c r="O148" s="208"/>
      <c r="P148" s="209">
        <f>P149+P152+P160</f>
        <v>0</v>
      </c>
      <c r="Q148" s="208"/>
      <c r="R148" s="209">
        <f>R149+R152+R160</f>
        <v>0</v>
      </c>
      <c r="S148" s="208"/>
      <c r="T148" s="210">
        <f>T149+T152+T160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1" t="s">
        <v>165</v>
      </c>
      <c r="AT148" s="212" t="s">
        <v>74</v>
      </c>
      <c r="AU148" s="212" t="s">
        <v>75</v>
      </c>
      <c r="AY148" s="211" t="s">
        <v>155</v>
      </c>
      <c r="BK148" s="213">
        <f>BK149+BK152+BK160</f>
        <v>0</v>
      </c>
    </row>
    <row r="149" s="12" customFormat="1" ht="22.8" customHeight="1">
      <c r="A149" s="12"/>
      <c r="B149" s="200"/>
      <c r="C149" s="201"/>
      <c r="D149" s="202" t="s">
        <v>74</v>
      </c>
      <c r="E149" s="214" t="s">
        <v>1041</v>
      </c>
      <c r="F149" s="214" t="s">
        <v>1042</v>
      </c>
      <c r="G149" s="201"/>
      <c r="H149" s="201"/>
      <c r="I149" s="204"/>
      <c r="J149" s="215">
        <f>BK149</f>
        <v>0</v>
      </c>
      <c r="K149" s="201"/>
      <c r="L149" s="206"/>
      <c r="M149" s="207"/>
      <c r="N149" s="208"/>
      <c r="O149" s="208"/>
      <c r="P149" s="209">
        <f>SUM(P150:P151)</f>
        <v>0</v>
      </c>
      <c r="Q149" s="208"/>
      <c r="R149" s="209">
        <f>SUM(R150:R151)</f>
        <v>0</v>
      </c>
      <c r="S149" s="208"/>
      <c r="T149" s="210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1" t="s">
        <v>165</v>
      </c>
      <c r="AT149" s="212" t="s">
        <v>74</v>
      </c>
      <c r="AU149" s="212" t="s">
        <v>83</v>
      </c>
      <c r="AY149" s="211" t="s">
        <v>155</v>
      </c>
      <c r="BK149" s="213">
        <f>SUM(BK150:BK151)</f>
        <v>0</v>
      </c>
    </row>
    <row r="150" s="2" customFormat="1" ht="16.5" customHeight="1">
      <c r="A150" s="35"/>
      <c r="B150" s="36"/>
      <c r="C150" s="216" t="s">
        <v>184</v>
      </c>
      <c r="D150" s="216" t="s">
        <v>157</v>
      </c>
      <c r="E150" s="217" t="s">
        <v>1982</v>
      </c>
      <c r="F150" s="218" t="s">
        <v>1983</v>
      </c>
      <c r="G150" s="219" t="s">
        <v>443</v>
      </c>
      <c r="H150" s="220">
        <v>49.240000000000002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41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280</v>
      </c>
      <c r="AT150" s="228" t="s">
        <v>157</v>
      </c>
      <c r="AU150" s="228" t="s">
        <v>162</v>
      </c>
      <c r="AY150" s="14" t="s">
        <v>155</v>
      </c>
      <c r="BE150" s="229">
        <f>IF(N150="základná",J150,0)</f>
        <v>0</v>
      </c>
      <c r="BF150" s="229">
        <f>IF(N150="znížená",J150,0)</f>
        <v>0</v>
      </c>
      <c r="BG150" s="229">
        <f>IF(N150="zákl. prenesená",J150,0)</f>
        <v>0</v>
      </c>
      <c r="BH150" s="229">
        <f>IF(N150="zníž. prenesená",J150,0)</f>
        <v>0</v>
      </c>
      <c r="BI150" s="229">
        <f>IF(N150="nulová",J150,0)</f>
        <v>0</v>
      </c>
      <c r="BJ150" s="14" t="s">
        <v>162</v>
      </c>
      <c r="BK150" s="229">
        <f>ROUND(I150*H150,2)</f>
        <v>0</v>
      </c>
      <c r="BL150" s="14" t="s">
        <v>280</v>
      </c>
      <c r="BM150" s="228" t="s">
        <v>1984</v>
      </c>
    </row>
    <row r="151" s="2" customFormat="1" ht="16.5" customHeight="1">
      <c r="A151" s="35"/>
      <c r="B151" s="36"/>
      <c r="C151" s="230" t="s">
        <v>216</v>
      </c>
      <c r="D151" s="230" t="s">
        <v>193</v>
      </c>
      <c r="E151" s="231" t="s">
        <v>1985</v>
      </c>
      <c r="F151" s="232" t="s">
        <v>1986</v>
      </c>
      <c r="G151" s="233" t="s">
        <v>443</v>
      </c>
      <c r="H151" s="234">
        <v>49.240000000000002</v>
      </c>
      <c r="I151" s="235"/>
      <c r="J151" s="236">
        <f>ROUND(I151*H151,2)</f>
        <v>0</v>
      </c>
      <c r="K151" s="237"/>
      <c r="L151" s="238"/>
      <c r="M151" s="239" t="s">
        <v>1</v>
      </c>
      <c r="N151" s="240" t="s">
        <v>41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633</v>
      </c>
      <c r="AT151" s="228" t="s">
        <v>193</v>
      </c>
      <c r="AU151" s="228" t="s">
        <v>162</v>
      </c>
      <c r="AY151" s="14" t="s">
        <v>155</v>
      </c>
      <c r="BE151" s="229">
        <f>IF(N151="základná",J151,0)</f>
        <v>0</v>
      </c>
      <c r="BF151" s="229">
        <f>IF(N151="znížená",J151,0)</f>
        <v>0</v>
      </c>
      <c r="BG151" s="229">
        <f>IF(N151="zákl. prenesená",J151,0)</f>
        <v>0</v>
      </c>
      <c r="BH151" s="229">
        <f>IF(N151="zníž. prenesená",J151,0)</f>
        <v>0</v>
      </c>
      <c r="BI151" s="229">
        <f>IF(N151="nulová",J151,0)</f>
        <v>0</v>
      </c>
      <c r="BJ151" s="14" t="s">
        <v>162</v>
      </c>
      <c r="BK151" s="229">
        <f>ROUND(I151*H151,2)</f>
        <v>0</v>
      </c>
      <c r="BL151" s="14" t="s">
        <v>280</v>
      </c>
      <c r="BM151" s="228" t="s">
        <v>1987</v>
      </c>
    </row>
    <row r="152" s="12" customFormat="1" ht="22.8" customHeight="1">
      <c r="A152" s="12"/>
      <c r="B152" s="200"/>
      <c r="C152" s="201"/>
      <c r="D152" s="202" t="s">
        <v>74</v>
      </c>
      <c r="E152" s="214" t="s">
        <v>1274</v>
      </c>
      <c r="F152" s="214" t="s">
        <v>1988</v>
      </c>
      <c r="G152" s="201"/>
      <c r="H152" s="201"/>
      <c r="I152" s="204"/>
      <c r="J152" s="215">
        <f>BK152</f>
        <v>0</v>
      </c>
      <c r="K152" s="201"/>
      <c r="L152" s="206"/>
      <c r="M152" s="207"/>
      <c r="N152" s="208"/>
      <c r="O152" s="208"/>
      <c r="P152" s="209">
        <f>SUM(P153:P159)</f>
        <v>0</v>
      </c>
      <c r="Q152" s="208"/>
      <c r="R152" s="209">
        <f>SUM(R153:R159)</f>
        <v>0</v>
      </c>
      <c r="S152" s="208"/>
      <c r="T152" s="210">
        <f>SUM(T153:T159)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1" t="s">
        <v>165</v>
      </c>
      <c r="AT152" s="212" t="s">
        <v>74</v>
      </c>
      <c r="AU152" s="212" t="s">
        <v>83</v>
      </c>
      <c r="AY152" s="211" t="s">
        <v>155</v>
      </c>
      <c r="BK152" s="213">
        <f>SUM(BK153:BK159)</f>
        <v>0</v>
      </c>
    </row>
    <row r="153" s="2" customFormat="1" ht="16.5" customHeight="1">
      <c r="A153" s="35"/>
      <c r="B153" s="36"/>
      <c r="C153" s="216" t="s">
        <v>188</v>
      </c>
      <c r="D153" s="216" t="s">
        <v>157</v>
      </c>
      <c r="E153" s="217" t="s">
        <v>1989</v>
      </c>
      <c r="F153" s="218" t="s">
        <v>1990</v>
      </c>
      <c r="G153" s="219" t="s">
        <v>1991</v>
      </c>
      <c r="H153" s="220">
        <v>1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41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280</v>
      </c>
      <c r="AT153" s="228" t="s">
        <v>157</v>
      </c>
      <c r="AU153" s="228" t="s">
        <v>162</v>
      </c>
      <c r="AY153" s="14" t="s">
        <v>155</v>
      </c>
      <c r="BE153" s="229">
        <f>IF(N153="základná",J153,0)</f>
        <v>0</v>
      </c>
      <c r="BF153" s="229">
        <f>IF(N153="znížená",J153,0)</f>
        <v>0</v>
      </c>
      <c r="BG153" s="229">
        <f>IF(N153="zákl. prenesená",J153,0)</f>
        <v>0</v>
      </c>
      <c r="BH153" s="229">
        <f>IF(N153="zníž. prenesená",J153,0)</f>
        <v>0</v>
      </c>
      <c r="BI153" s="229">
        <f>IF(N153="nulová",J153,0)</f>
        <v>0</v>
      </c>
      <c r="BJ153" s="14" t="s">
        <v>162</v>
      </c>
      <c r="BK153" s="229">
        <f>ROUND(I153*H153,2)</f>
        <v>0</v>
      </c>
      <c r="BL153" s="14" t="s">
        <v>280</v>
      </c>
      <c r="BM153" s="228" t="s">
        <v>1992</v>
      </c>
    </row>
    <row r="154" s="2" customFormat="1" ht="21.75" customHeight="1">
      <c r="A154" s="35"/>
      <c r="B154" s="36"/>
      <c r="C154" s="216" t="s">
        <v>224</v>
      </c>
      <c r="D154" s="216" t="s">
        <v>157</v>
      </c>
      <c r="E154" s="217" t="s">
        <v>1993</v>
      </c>
      <c r="F154" s="218" t="s">
        <v>1994</v>
      </c>
      <c r="G154" s="219" t="s">
        <v>237</v>
      </c>
      <c r="H154" s="220">
        <v>1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41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280</v>
      </c>
      <c r="AT154" s="228" t="s">
        <v>157</v>
      </c>
      <c r="AU154" s="228" t="s">
        <v>162</v>
      </c>
      <c r="AY154" s="14" t="s">
        <v>155</v>
      </c>
      <c r="BE154" s="229">
        <f>IF(N154="základná",J154,0)</f>
        <v>0</v>
      </c>
      <c r="BF154" s="229">
        <f>IF(N154="znížená",J154,0)</f>
        <v>0</v>
      </c>
      <c r="BG154" s="229">
        <f>IF(N154="zákl. prenesená",J154,0)</f>
        <v>0</v>
      </c>
      <c r="BH154" s="229">
        <f>IF(N154="zníž. prenesená",J154,0)</f>
        <v>0</v>
      </c>
      <c r="BI154" s="229">
        <f>IF(N154="nulová",J154,0)</f>
        <v>0</v>
      </c>
      <c r="BJ154" s="14" t="s">
        <v>162</v>
      </c>
      <c r="BK154" s="229">
        <f>ROUND(I154*H154,2)</f>
        <v>0</v>
      </c>
      <c r="BL154" s="14" t="s">
        <v>280</v>
      </c>
      <c r="BM154" s="228" t="s">
        <v>1995</v>
      </c>
    </row>
    <row r="155" s="2" customFormat="1" ht="21.75" customHeight="1">
      <c r="A155" s="35"/>
      <c r="B155" s="36"/>
      <c r="C155" s="230" t="s">
        <v>7</v>
      </c>
      <c r="D155" s="230" t="s">
        <v>193</v>
      </c>
      <c r="E155" s="231" t="s">
        <v>1996</v>
      </c>
      <c r="F155" s="232" t="s">
        <v>1997</v>
      </c>
      <c r="G155" s="233" t="s">
        <v>237</v>
      </c>
      <c r="H155" s="234">
        <v>1</v>
      </c>
      <c r="I155" s="235"/>
      <c r="J155" s="236">
        <f>ROUND(I155*H155,2)</f>
        <v>0</v>
      </c>
      <c r="K155" s="237"/>
      <c r="L155" s="238"/>
      <c r="M155" s="239" t="s">
        <v>1</v>
      </c>
      <c r="N155" s="240" t="s">
        <v>41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633</v>
      </c>
      <c r="AT155" s="228" t="s">
        <v>193</v>
      </c>
      <c r="AU155" s="228" t="s">
        <v>162</v>
      </c>
      <c r="AY155" s="14" t="s">
        <v>155</v>
      </c>
      <c r="BE155" s="229">
        <f>IF(N155="základná",J155,0)</f>
        <v>0</v>
      </c>
      <c r="BF155" s="229">
        <f>IF(N155="znížená",J155,0)</f>
        <v>0</v>
      </c>
      <c r="BG155" s="229">
        <f>IF(N155="zákl. prenesená",J155,0)</f>
        <v>0</v>
      </c>
      <c r="BH155" s="229">
        <f>IF(N155="zníž. prenesená",J155,0)</f>
        <v>0</v>
      </c>
      <c r="BI155" s="229">
        <f>IF(N155="nulová",J155,0)</f>
        <v>0</v>
      </c>
      <c r="BJ155" s="14" t="s">
        <v>162</v>
      </c>
      <c r="BK155" s="229">
        <f>ROUND(I155*H155,2)</f>
        <v>0</v>
      </c>
      <c r="BL155" s="14" t="s">
        <v>280</v>
      </c>
      <c r="BM155" s="228" t="s">
        <v>1998</v>
      </c>
    </row>
    <row r="156" s="2" customFormat="1" ht="21.75" customHeight="1">
      <c r="A156" s="35"/>
      <c r="B156" s="36"/>
      <c r="C156" s="216" t="s">
        <v>231</v>
      </c>
      <c r="D156" s="216" t="s">
        <v>157</v>
      </c>
      <c r="E156" s="217" t="s">
        <v>1999</v>
      </c>
      <c r="F156" s="218" t="s">
        <v>2000</v>
      </c>
      <c r="G156" s="219" t="s">
        <v>237</v>
      </c>
      <c r="H156" s="220">
        <v>1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41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280</v>
      </c>
      <c r="AT156" s="228" t="s">
        <v>157</v>
      </c>
      <c r="AU156" s="228" t="s">
        <v>162</v>
      </c>
      <c r="AY156" s="14" t="s">
        <v>155</v>
      </c>
      <c r="BE156" s="229">
        <f>IF(N156="základná",J156,0)</f>
        <v>0</v>
      </c>
      <c r="BF156" s="229">
        <f>IF(N156="znížená",J156,0)</f>
        <v>0</v>
      </c>
      <c r="BG156" s="229">
        <f>IF(N156="zákl. prenesená",J156,0)</f>
        <v>0</v>
      </c>
      <c r="BH156" s="229">
        <f>IF(N156="zníž. prenesená",J156,0)</f>
        <v>0</v>
      </c>
      <c r="BI156" s="229">
        <f>IF(N156="nulová",J156,0)</f>
        <v>0</v>
      </c>
      <c r="BJ156" s="14" t="s">
        <v>162</v>
      </c>
      <c r="BK156" s="229">
        <f>ROUND(I156*H156,2)</f>
        <v>0</v>
      </c>
      <c r="BL156" s="14" t="s">
        <v>280</v>
      </c>
      <c r="BM156" s="228" t="s">
        <v>2001</v>
      </c>
    </row>
    <row r="157" s="2" customFormat="1" ht="21.75" customHeight="1">
      <c r="A157" s="35"/>
      <c r="B157" s="36"/>
      <c r="C157" s="230" t="s">
        <v>203</v>
      </c>
      <c r="D157" s="230" t="s">
        <v>193</v>
      </c>
      <c r="E157" s="231" t="s">
        <v>1996</v>
      </c>
      <c r="F157" s="232" t="s">
        <v>1997</v>
      </c>
      <c r="G157" s="233" t="s">
        <v>237</v>
      </c>
      <c r="H157" s="234">
        <v>1</v>
      </c>
      <c r="I157" s="235"/>
      <c r="J157" s="236">
        <f>ROUND(I157*H157,2)</f>
        <v>0</v>
      </c>
      <c r="K157" s="237"/>
      <c r="L157" s="238"/>
      <c r="M157" s="239" t="s">
        <v>1</v>
      </c>
      <c r="N157" s="240" t="s">
        <v>41</v>
      </c>
      <c r="O157" s="88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633</v>
      </c>
      <c r="AT157" s="228" t="s">
        <v>193</v>
      </c>
      <c r="AU157" s="228" t="s">
        <v>162</v>
      </c>
      <c r="AY157" s="14" t="s">
        <v>155</v>
      </c>
      <c r="BE157" s="229">
        <f>IF(N157="základná",J157,0)</f>
        <v>0</v>
      </c>
      <c r="BF157" s="229">
        <f>IF(N157="znížená",J157,0)</f>
        <v>0</v>
      </c>
      <c r="BG157" s="229">
        <f>IF(N157="zákl. prenesená",J157,0)</f>
        <v>0</v>
      </c>
      <c r="BH157" s="229">
        <f>IF(N157="zníž. prenesená",J157,0)</f>
        <v>0</v>
      </c>
      <c r="BI157" s="229">
        <f>IF(N157="nulová",J157,0)</f>
        <v>0</v>
      </c>
      <c r="BJ157" s="14" t="s">
        <v>162</v>
      </c>
      <c r="BK157" s="229">
        <f>ROUND(I157*H157,2)</f>
        <v>0</v>
      </c>
      <c r="BL157" s="14" t="s">
        <v>280</v>
      </c>
      <c r="BM157" s="228" t="s">
        <v>2002</v>
      </c>
    </row>
    <row r="158" s="2" customFormat="1" ht="16.5" customHeight="1">
      <c r="A158" s="35"/>
      <c r="B158" s="36"/>
      <c r="C158" s="216" t="s">
        <v>239</v>
      </c>
      <c r="D158" s="216" t="s">
        <v>157</v>
      </c>
      <c r="E158" s="217" t="s">
        <v>2003</v>
      </c>
      <c r="F158" s="218" t="s">
        <v>2004</v>
      </c>
      <c r="G158" s="219" t="s">
        <v>237</v>
      </c>
      <c r="H158" s="220">
        <v>1</v>
      </c>
      <c r="I158" s="221"/>
      <c r="J158" s="222">
        <f>ROUND(I158*H158,2)</f>
        <v>0</v>
      </c>
      <c r="K158" s="223"/>
      <c r="L158" s="41"/>
      <c r="M158" s="224" t="s">
        <v>1</v>
      </c>
      <c r="N158" s="225" t="s">
        <v>41</v>
      </c>
      <c r="O158" s="88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280</v>
      </c>
      <c r="AT158" s="228" t="s">
        <v>157</v>
      </c>
      <c r="AU158" s="228" t="s">
        <v>162</v>
      </c>
      <c r="AY158" s="14" t="s">
        <v>155</v>
      </c>
      <c r="BE158" s="229">
        <f>IF(N158="základná",J158,0)</f>
        <v>0</v>
      </c>
      <c r="BF158" s="229">
        <f>IF(N158="znížená",J158,0)</f>
        <v>0</v>
      </c>
      <c r="BG158" s="229">
        <f>IF(N158="zákl. prenesená",J158,0)</f>
        <v>0</v>
      </c>
      <c r="BH158" s="229">
        <f>IF(N158="zníž. prenesená",J158,0)</f>
        <v>0</v>
      </c>
      <c r="BI158" s="229">
        <f>IF(N158="nulová",J158,0)</f>
        <v>0</v>
      </c>
      <c r="BJ158" s="14" t="s">
        <v>162</v>
      </c>
      <c r="BK158" s="229">
        <f>ROUND(I158*H158,2)</f>
        <v>0</v>
      </c>
      <c r="BL158" s="14" t="s">
        <v>280</v>
      </c>
      <c r="BM158" s="228" t="s">
        <v>2005</v>
      </c>
    </row>
    <row r="159" s="2" customFormat="1" ht="21.75" customHeight="1">
      <c r="A159" s="35"/>
      <c r="B159" s="36"/>
      <c r="C159" s="216" t="s">
        <v>207</v>
      </c>
      <c r="D159" s="216" t="s">
        <v>157</v>
      </c>
      <c r="E159" s="217" t="s">
        <v>2006</v>
      </c>
      <c r="F159" s="218" t="s">
        <v>2007</v>
      </c>
      <c r="G159" s="219" t="s">
        <v>1991</v>
      </c>
      <c r="H159" s="220">
        <v>1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41</v>
      </c>
      <c r="O159" s="88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280</v>
      </c>
      <c r="AT159" s="228" t="s">
        <v>157</v>
      </c>
      <c r="AU159" s="228" t="s">
        <v>162</v>
      </c>
      <c r="AY159" s="14" t="s">
        <v>155</v>
      </c>
      <c r="BE159" s="229">
        <f>IF(N159="základná",J159,0)</f>
        <v>0</v>
      </c>
      <c r="BF159" s="229">
        <f>IF(N159="znížená",J159,0)</f>
        <v>0</v>
      </c>
      <c r="BG159" s="229">
        <f>IF(N159="zákl. prenesená",J159,0)</f>
        <v>0</v>
      </c>
      <c r="BH159" s="229">
        <f>IF(N159="zníž. prenesená",J159,0)</f>
        <v>0</v>
      </c>
      <c r="BI159" s="229">
        <f>IF(N159="nulová",J159,0)</f>
        <v>0</v>
      </c>
      <c r="BJ159" s="14" t="s">
        <v>162</v>
      </c>
      <c r="BK159" s="229">
        <f>ROUND(I159*H159,2)</f>
        <v>0</v>
      </c>
      <c r="BL159" s="14" t="s">
        <v>280</v>
      </c>
      <c r="BM159" s="228" t="s">
        <v>2008</v>
      </c>
    </row>
    <row r="160" s="12" customFormat="1" ht="22.8" customHeight="1">
      <c r="A160" s="12"/>
      <c r="B160" s="200"/>
      <c r="C160" s="201"/>
      <c r="D160" s="202" t="s">
        <v>74</v>
      </c>
      <c r="E160" s="214" t="s">
        <v>2009</v>
      </c>
      <c r="F160" s="214" t="s">
        <v>2010</v>
      </c>
      <c r="G160" s="201"/>
      <c r="H160" s="201"/>
      <c r="I160" s="204"/>
      <c r="J160" s="215">
        <f>BK160</f>
        <v>0</v>
      </c>
      <c r="K160" s="201"/>
      <c r="L160" s="206"/>
      <c r="M160" s="207"/>
      <c r="N160" s="208"/>
      <c r="O160" s="208"/>
      <c r="P160" s="209">
        <f>SUM(P161:P162)</f>
        <v>0</v>
      </c>
      <c r="Q160" s="208"/>
      <c r="R160" s="209">
        <f>SUM(R161:R162)</f>
        <v>0</v>
      </c>
      <c r="S160" s="208"/>
      <c r="T160" s="210">
        <f>SUM(T161:T162)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1" t="s">
        <v>165</v>
      </c>
      <c r="AT160" s="212" t="s">
        <v>74</v>
      </c>
      <c r="AU160" s="212" t="s">
        <v>83</v>
      </c>
      <c r="AY160" s="211" t="s">
        <v>155</v>
      </c>
      <c r="BK160" s="213">
        <f>SUM(BK161:BK162)</f>
        <v>0</v>
      </c>
    </row>
    <row r="161" s="2" customFormat="1" ht="21.75" customHeight="1">
      <c r="A161" s="35"/>
      <c r="B161" s="36"/>
      <c r="C161" s="216" t="s">
        <v>246</v>
      </c>
      <c r="D161" s="216" t="s">
        <v>157</v>
      </c>
      <c r="E161" s="217" t="s">
        <v>2011</v>
      </c>
      <c r="F161" s="218" t="s">
        <v>2012</v>
      </c>
      <c r="G161" s="219" t="s">
        <v>443</v>
      </c>
      <c r="H161" s="220">
        <v>49.240000000000002</v>
      </c>
      <c r="I161" s="221"/>
      <c r="J161" s="222">
        <f>ROUND(I161*H161,2)</f>
        <v>0</v>
      </c>
      <c r="K161" s="223"/>
      <c r="L161" s="41"/>
      <c r="M161" s="224" t="s">
        <v>1</v>
      </c>
      <c r="N161" s="225" t="s">
        <v>41</v>
      </c>
      <c r="O161" s="88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280</v>
      </c>
      <c r="AT161" s="228" t="s">
        <v>157</v>
      </c>
      <c r="AU161" s="228" t="s">
        <v>162</v>
      </c>
      <c r="AY161" s="14" t="s">
        <v>155</v>
      </c>
      <c r="BE161" s="229">
        <f>IF(N161="základná",J161,0)</f>
        <v>0</v>
      </c>
      <c r="BF161" s="229">
        <f>IF(N161="znížená",J161,0)</f>
        <v>0</v>
      </c>
      <c r="BG161" s="229">
        <f>IF(N161="zákl. prenesená",J161,0)</f>
        <v>0</v>
      </c>
      <c r="BH161" s="229">
        <f>IF(N161="zníž. prenesená",J161,0)</f>
        <v>0</v>
      </c>
      <c r="BI161" s="229">
        <f>IF(N161="nulová",J161,0)</f>
        <v>0</v>
      </c>
      <c r="BJ161" s="14" t="s">
        <v>162</v>
      </c>
      <c r="BK161" s="229">
        <f>ROUND(I161*H161,2)</f>
        <v>0</v>
      </c>
      <c r="BL161" s="14" t="s">
        <v>280</v>
      </c>
      <c r="BM161" s="228" t="s">
        <v>2013</v>
      </c>
    </row>
    <row r="162" s="2" customFormat="1" ht="21.75" customHeight="1">
      <c r="A162" s="35"/>
      <c r="B162" s="36"/>
      <c r="C162" s="230" t="s">
        <v>212</v>
      </c>
      <c r="D162" s="230" t="s">
        <v>193</v>
      </c>
      <c r="E162" s="231" t="s">
        <v>2014</v>
      </c>
      <c r="F162" s="232" t="s">
        <v>2015</v>
      </c>
      <c r="G162" s="233" t="s">
        <v>443</v>
      </c>
      <c r="H162" s="234">
        <v>49.240000000000002</v>
      </c>
      <c r="I162" s="235"/>
      <c r="J162" s="236">
        <f>ROUND(I162*H162,2)</f>
        <v>0</v>
      </c>
      <c r="K162" s="237"/>
      <c r="L162" s="238"/>
      <c r="M162" s="246" t="s">
        <v>1</v>
      </c>
      <c r="N162" s="247" t="s">
        <v>41</v>
      </c>
      <c r="O162" s="243"/>
      <c r="P162" s="244">
        <f>O162*H162</f>
        <v>0</v>
      </c>
      <c r="Q162" s="244">
        <v>0</v>
      </c>
      <c r="R162" s="244">
        <f>Q162*H162</f>
        <v>0</v>
      </c>
      <c r="S162" s="244">
        <v>0</v>
      </c>
      <c r="T162" s="24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633</v>
      </c>
      <c r="AT162" s="228" t="s">
        <v>193</v>
      </c>
      <c r="AU162" s="228" t="s">
        <v>162</v>
      </c>
      <c r="AY162" s="14" t="s">
        <v>155</v>
      </c>
      <c r="BE162" s="229">
        <f>IF(N162="základná",J162,0)</f>
        <v>0</v>
      </c>
      <c r="BF162" s="229">
        <f>IF(N162="znížená",J162,0)</f>
        <v>0</v>
      </c>
      <c r="BG162" s="229">
        <f>IF(N162="zákl. prenesená",J162,0)</f>
        <v>0</v>
      </c>
      <c r="BH162" s="229">
        <f>IF(N162="zníž. prenesená",J162,0)</f>
        <v>0</v>
      </c>
      <c r="BI162" s="229">
        <f>IF(N162="nulová",J162,0)</f>
        <v>0</v>
      </c>
      <c r="BJ162" s="14" t="s">
        <v>162</v>
      </c>
      <c r="BK162" s="229">
        <f>ROUND(I162*H162,2)</f>
        <v>0</v>
      </c>
      <c r="BL162" s="14" t="s">
        <v>280</v>
      </c>
      <c r="BM162" s="228" t="s">
        <v>2016</v>
      </c>
    </row>
    <row r="163" s="2" customFormat="1" ht="6.96" customHeight="1">
      <c r="A163" s="35"/>
      <c r="B163" s="63"/>
      <c r="C163" s="64"/>
      <c r="D163" s="64"/>
      <c r="E163" s="64"/>
      <c r="F163" s="64"/>
      <c r="G163" s="64"/>
      <c r="H163" s="64"/>
      <c r="I163" s="64"/>
      <c r="J163" s="64"/>
      <c r="K163" s="64"/>
      <c r="L163" s="41"/>
      <c r="M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</row>
  </sheetData>
  <sheetProtection sheet="1" autoFilter="0" formatColumns="0" formatRows="0" objects="1" scenarios="1" spinCount="100000" saltValue="krAGUyFCO9ypA8nm5JbRRcPxtjjvL6e1ZJSfzgi02aRlom5n/XzhDoOsQjy9XeHX/nC0y0F/X0W7huCizkCDKw==" hashValue="XvJVzh+XqpdribAuqIn6bfMvbpyiJEoFj108WYRe42YiEG9g+FpAmMBkSKVGmjO0O0zqXR+wbzBFSHJU9BMuVA==" algorithmName="SHA-512" password="CC35"/>
  <autoFilter ref="C125:K162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111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75</v>
      </c>
    </row>
    <row r="4" s="1" customFormat="1" ht="24.96" customHeight="1">
      <c r="B4" s="17"/>
      <c r="D4" s="135" t="s">
        <v>112</v>
      </c>
      <c r="L4" s="17"/>
      <c r="M4" s="136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15</v>
      </c>
      <c r="L6" s="17"/>
    </row>
    <row r="7" s="1" customFormat="1" ht="16.5" customHeight="1">
      <c r="B7" s="17"/>
      <c r="E7" s="138" t="str">
        <f>'Rekapitulácia stavby'!K6</f>
        <v>Zariadenie pre seniorov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113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2017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17</v>
      </c>
      <c r="E11" s="35"/>
      <c r="F11" s="140" t="s">
        <v>1</v>
      </c>
      <c r="G11" s="35"/>
      <c r="H11" s="35"/>
      <c r="I11" s="137" t="s">
        <v>18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19</v>
      </c>
      <c r="E12" s="35"/>
      <c r="F12" s="140" t="s">
        <v>20</v>
      </c>
      <c r="G12" s="35"/>
      <c r="H12" s="35"/>
      <c r="I12" s="137" t="s">
        <v>21</v>
      </c>
      <c r="J12" s="141" t="str">
        <f>'Rekapitulácia stavby'!AN8</f>
        <v>17. 4. 2019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23</v>
      </c>
      <c r="E14" s="35"/>
      <c r="F14" s="35"/>
      <c r="G14" s="35"/>
      <c r="H14" s="35"/>
      <c r="I14" s="137" t="s">
        <v>24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25</v>
      </c>
      <c r="F15" s="35"/>
      <c r="G15" s="35"/>
      <c r="H15" s="35"/>
      <c r="I15" s="137" t="s">
        <v>26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24</v>
      </c>
      <c r="J17" s="30" t="str">
        <f>'Rekapitulácia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0"/>
      <c r="G18" s="140"/>
      <c r="H18" s="140"/>
      <c r="I18" s="137" t="s">
        <v>26</v>
      </c>
      <c r="J18" s="30" t="str">
        <f>'Rekapitulácia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24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24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33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ROUND((SUM(BE118:BE134)),  2)</f>
        <v>0</v>
      </c>
      <c r="G33" s="35"/>
      <c r="H33" s="35"/>
      <c r="I33" s="152">
        <v>0.20000000000000001</v>
      </c>
      <c r="J33" s="151">
        <f>ROUND(((SUM(BE118:BE134))*I33),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ROUND((SUM(BF118:BF134)),  2)</f>
        <v>0</v>
      </c>
      <c r="G34" s="35"/>
      <c r="H34" s="35"/>
      <c r="I34" s="152">
        <v>0.20000000000000001</v>
      </c>
      <c r="J34" s="151">
        <f>ROUND(((SUM(BF118:BF134))*I34),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ROUND((SUM(BG118:BG134)),  2)</f>
        <v>0</v>
      </c>
      <c r="G35" s="35"/>
      <c r="H35" s="35"/>
      <c r="I35" s="152">
        <v>0.20000000000000001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ROUND((SUM(BH118:BH134)),  2)</f>
        <v>0</v>
      </c>
      <c r="G36" s="35"/>
      <c r="H36" s="35"/>
      <c r="I36" s="152">
        <v>0.20000000000000001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ROUND((SUM(BI118:BI134)),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115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71" t="str">
        <f>E7</f>
        <v>Zariadenie pre seniorov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113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10 - SO 10 - Vzduchotechnika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19</v>
      </c>
      <c r="D89" s="37"/>
      <c r="E89" s="37"/>
      <c r="F89" s="24" t="str">
        <f>F12</f>
        <v>k.ú. Horný Vinodol č. parc. 14</v>
      </c>
      <c r="G89" s="37"/>
      <c r="H89" s="37"/>
      <c r="I89" s="29" t="s">
        <v>21</v>
      </c>
      <c r="J89" s="76" t="str">
        <f>IF(J12="","",J12)</f>
        <v>17. 4. 2019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Obec Vinodol, Obecná 473/29 Vinodol 951 06</v>
      </c>
      <c r="G91" s="37"/>
      <c r="H91" s="37"/>
      <c r="I91" s="29" t="s">
        <v>30</v>
      </c>
      <c r="J91" s="33" t="str">
        <f>E21</f>
        <v>Ing. arch. Ján Kováč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72" t="s">
        <v>116</v>
      </c>
      <c r="D94" s="173"/>
      <c r="E94" s="173"/>
      <c r="F94" s="173"/>
      <c r="G94" s="173"/>
      <c r="H94" s="173"/>
      <c r="I94" s="173"/>
      <c r="J94" s="174" t="s">
        <v>117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5" t="s">
        <v>118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119</v>
      </c>
    </row>
    <row r="97" hidden="1" s="9" customFormat="1" ht="24.96" customHeight="1">
      <c r="A97" s="9"/>
      <c r="B97" s="176"/>
      <c r="C97" s="177"/>
      <c r="D97" s="178" t="s">
        <v>128</v>
      </c>
      <c r="E97" s="179"/>
      <c r="F97" s="179"/>
      <c r="G97" s="179"/>
      <c r="H97" s="179"/>
      <c r="I97" s="179"/>
      <c r="J97" s="180">
        <f>J119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2"/>
      <c r="C98" s="183"/>
      <c r="D98" s="184" t="s">
        <v>2018</v>
      </c>
      <c r="E98" s="185"/>
      <c r="F98" s="185"/>
      <c r="G98" s="185"/>
      <c r="H98" s="185"/>
      <c r="I98" s="185"/>
      <c r="J98" s="186">
        <f>J120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141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15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71" t="str">
        <f>E7</f>
        <v>Zariadenie pre seniorov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113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E9</f>
        <v>10 - SO 10 - Vzduchotechnika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19</v>
      </c>
      <c r="D112" s="37"/>
      <c r="E112" s="37"/>
      <c r="F112" s="24" t="str">
        <f>F12</f>
        <v>k.ú. Horný Vinodol č. parc. 14</v>
      </c>
      <c r="G112" s="37"/>
      <c r="H112" s="37"/>
      <c r="I112" s="29" t="s">
        <v>21</v>
      </c>
      <c r="J112" s="76" t="str">
        <f>IF(J12="","",J12)</f>
        <v>17. 4. 2019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23</v>
      </c>
      <c r="D114" s="37"/>
      <c r="E114" s="37"/>
      <c r="F114" s="24" t="str">
        <f>E15</f>
        <v>Obec Vinodol, Obecná 473/29 Vinodol 951 06</v>
      </c>
      <c r="G114" s="37"/>
      <c r="H114" s="37"/>
      <c r="I114" s="29" t="s">
        <v>30</v>
      </c>
      <c r="J114" s="33" t="str">
        <f>E21</f>
        <v>Ing. arch. Ján Kováč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27</v>
      </c>
      <c r="D115" s="37"/>
      <c r="E115" s="37"/>
      <c r="F115" s="24" t="str">
        <f>IF(E18="","",E18)</f>
        <v>Vyplň údaj</v>
      </c>
      <c r="G115" s="37"/>
      <c r="H115" s="37"/>
      <c r="I115" s="29" t="s">
        <v>32</v>
      </c>
      <c r="J115" s="33" t="str">
        <f>E24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88"/>
      <c r="B117" s="189"/>
      <c r="C117" s="190" t="s">
        <v>142</v>
      </c>
      <c r="D117" s="191" t="s">
        <v>60</v>
      </c>
      <c r="E117" s="191" t="s">
        <v>56</v>
      </c>
      <c r="F117" s="191" t="s">
        <v>57</v>
      </c>
      <c r="G117" s="191" t="s">
        <v>143</v>
      </c>
      <c r="H117" s="191" t="s">
        <v>144</v>
      </c>
      <c r="I117" s="191" t="s">
        <v>145</v>
      </c>
      <c r="J117" s="192" t="s">
        <v>117</v>
      </c>
      <c r="K117" s="193" t="s">
        <v>146</v>
      </c>
      <c r="L117" s="194"/>
      <c r="M117" s="97" t="s">
        <v>1</v>
      </c>
      <c r="N117" s="98" t="s">
        <v>39</v>
      </c>
      <c r="O117" s="98" t="s">
        <v>147</v>
      </c>
      <c r="P117" s="98" t="s">
        <v>148</v>
      </c>
      <c r="Q117" s="98" t="s">
        <v>149</v>
      </c>
      <c r="R117" s="98" t="s">
        <v>150</v>
      </c>
      <c r="S117" s="98" t="s">
        <v>151</v>
      </c>
      <c r="T117" s="99" t="s">
        <v>152</v>
      </c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</row>
    <row r="118" s="2" customFormat="1" ht="22.8" customHeight="1">
      <c r="A118" s="35"/>
      <c r="B118" s="36"/>
      <c r="C118" s="104" t="s">
        <v>118</v>
      </c>
      <c r="D118" s="37"/>
      <c r="E118" s="37"/>
      <c r="F118" s="37"/>
      <c r="G118" s="37"/>
      <c r="H118" s="37"/>
      <c r="I118" s="37"/>
      <c r="J118" s="195">
        <f>BK118</f>
        <v>0</v>
      </c>
      <c r="K118" s="37"/>
      <c r="L118" s="41"/>
      <c r="M118" s="100"/>
      <c r="N118" s="196"/>
      <c r="O118" s="101"/>
      <c r="P118" s="197">
        <f>P119</f>
        <v>0</v>
      </c>
      <c r="Q118" s="101"/>
      <c r="R118" s="197">
        <f>R119</f>
        <v>0</v>
      </c>
      <c r="S118" s="101"/>
      <c r="T118" s="198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74</v>
      </c>
      <c r="AU118" s="14" t="s">
        <v>119</v>
      </c>
      <c r="BK118" s="199">
        <f>BK119</f>
        <v>0</v>
      </c>
    </row>
    <row r="119" s="12" customFormat="1" ht="25.92" customHeight="1">
      <c r="A119" s="12"/>
      <c r="B119" s="200"/>
      <c r="C119" s="201"/>
      <c r="D119" s="202" t="s">
        <v>74</v>
      </c>
      <c r="E119" s="203" t="s">
        <v>514</v>
      </c>
      <c r="F119" s="203" t="s">
        <v>515</v>
      </c>
      <c r="G119" s="201"/>
      <c r="H119" s="201"/>
      <c r="I119" s="204"/>
      <c r="J119" s="205">
        <f>BK119</f>
        <v>0</v>
      </c>
      <c r="K119" s="201"/>
      <c r="L119" s="206"/>
      <c r="M119" s="207"/>
      <c r="N119" s="208"/>
      <c r="O119" s="208"/>
      <c r="P119" s="209">
        <f>P120</f>
        <v>0</v>
      </c>
      <c r="Q119" s="208"/>
      <c r="R119" s="209">
        <f>R120</f>
        <v>0</v>
      </c>
      <c r="S119" s="208"/>
      <c r="T119" s="21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1" t="s">
        <v>162</v>
      </c>
      <c r="AT119" s="212" t="s">
        <v>74</v>
      </c>
      <c r="AU119" s="212" t="s">
        <v>75</v>
      </c>
      <c r="AY119" s="211" t="s">
        <v>155</v>
      </c>
      <c r="BK119" s="213">
        <f>BK120</f>
        <v>0</v>
      </c>
    </row>
    <row r="120" s="12" customFormat="1" ht="22.8" customHeight="1">
      <c r="A120" s="12"/>
      <c r="B120" s="200"/>
      <c r="C120" s="201"/>
      <c r="D120" s="202" t="s">
        <v>74</v>
      </c>
      <c r="E120" s="214" t="s">
        <v>2019</v>
      </c>
      <c r="F120" s="214" t="s">
        <v>2020</v>
      </c>
      <c r="G120" s="201"/>
      <c r="H120" s="201"/>
      <c r="I120" s="204"/>
      <c r="J120" s="215">
        <f>BK120</f>
        <v>0</v>
      </c>
      <c r="K120" s="201"/>
      <c r="L120" s="206"/>
      <c r="M120" s="207"/>
      <c r="N120" s="208"/>
      <c r="O120" s="208"/>
      <c r="P120" s="209">
        <f>SUM(P121:P134)</f>
        <v>0</v>
      </c>
      <c r="Q120" s="208"/>
      <c r="R120" s="209">
        <f>SUM(R121:R134)</f>
        <v>0</v>
      </c>
      <c r="S120" s="208"/>
      <c r="T120" s="210">
        <f>SUM(T121:T134)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162</v>
      </c>
      <c r="AT120" s="212" t="s">
        <v>74</v>
      </c>
      <c r="AU120" s="212" t="s">
        <v>83</v>
      </c>
      <c r="AY120" s="211" t="s">
        <v>155</v>
      </c>
      <c r="BK120" s="213">
        <f>SUM(BK121:BK134)</f>
        <v>0</v>
      </c>
    </row>
    <row r="121" s="2" customFormat="1" ht="16.5" customHeight="1">
      <c r="A121" s="35"/>
      <c r="B121" s="36"/>
      <c r="C121" s="216" t="s">
        <v>83</v>
      </c>
      <c r="D121" s="216" t="s">
        <v>157</v>
      </c>
      <c r="E121" s="217" t="s">
        <v>2021</v>
      </c>
      <c r="F121" s="218" t="s">
        <v>2022</v>
      </c>
      <c r="G121" s="219" t="s">
        <v>237</v>
      </c>
      <c r="H121" s="220">
        <v>4</v>
      </c>
      <c r="I121" s="221"/>
      <c r="J121" s="222">
        <f>ROUND(I121*H121,2)</f>
        <v>0</v>
      </c>
      <c r="K121" s="223"/>
      <c r="L121" s="41"/>
      <c r="M121" s="224" t="s">
        <v>1</v>
      </c>
      <c r="N121" s="225" t="s">
        <v>41</v>
      </c>
      <c r="O121" s="88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8" t="s">
        <v>184</v>
      </c>
      <c r="AT121" s="228" t="s">
        <v>157</v>
      </c>
      <c r="AU121" s="228" t="s">
        <v>162</v>
      </c>
      <c r="AY121" s="14" t="s">
        <v>155</v>
      </c>
      <c r="BE121" s="229">
        <f>IF(N121="základná",J121,0)</f>
        <v>0</v>
      </c>
      <c r="BF121" s="229">
        <f>IF(N121="znížená",J121,0)</f>
        <v>0</v>
      </c>
      <c r="BG121" s="229">
        <f>IF(N121="zákl. prenesená",J121,0)</f>
        <v>0</v>
      </c>
      <c r="BH121" s="229">
        <f>IF(N121="zníž. prenesená",J121,0)</f>
        <v>0</v>
      </c>
      <c r="BI121" s="229">
        <f>IF(N121="nulová",J121,0)</f>
        <v>0</v>
      </c>
      <c r="BJ121" s="14" t="s">
        <v>162</v>
      </c>
      <c r="BK121" s="229">
        <f>ROUND(I121*H121,2)</f>
        <v>0</v>
      </c>
      <c r="BL121" s="14" t="s">
        <v>184</v>
      </c>
      <c r="BM121" s="228" t="s">
        <v>2023</v>
      </c>
    </row>
    <row r="122" s="2" customFormat="1" ht="16.5" customHeight="1">
      <c r="A122" s="35"/>
      <c r="B122" s="36"/>
      <c r="C122" s="216" t="s">
        <v>162</v>
      </c>
      <c r="D122" s="216" t="s">
        <v>157</v>
      </c>
      <c r="E122" s="217" t="s">
        <v>2024</v>
      </c>
      <c r="F122" s="218" t="s">
        <v>2025</v>
      </c>
      <c r="G122" s="219" t="s">
        <v>237</v>
      </c>
      <c r="H122" s="220">
        <v>2</v>
      </c>
      <c r="I122" s="221"/>
      <c r="J122" s="222">
        <f>ROUND(I122*H122,2)</f>
        <v>0</v>
      </c>
      <c r="K122" s="223"/>
      <c r="L122" s="41"/>
      <c r="M122" s="224" t="s">
        <v>1</v>
      </c>
      <c r="N122" s="225" t="s">
        <v>41</v>
      </c>
      <c r="O122" s="88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8" t="s">
        <v>184</v>
      </c>
      <c r="AT122" s="228" t="s">
        <v>157</v>
      </c>
      <c r="AU122" s="228" t="s">
        <v>162</v>
      </c>
      <c r="AY122" s="14" t="s">
        <v>155</v>
      </c>
      <c r="BE122" s="229">
        <f>IF(N122="základná",J122,0)</f>
        <v>0</v>
      </c>
      <c r="BF122" s="229">
        <f>IF(N122="znížená",J122,0)</f>
        <v>0</v>
      </c>
      <c r="BG122" s="229">
        <f>IF(N122="zákl. prenesená",J122,0)</f>
        <v>0</v>
      </c>
      <c r="BH122" s="229">
        <f>IF(N122="zníž. prenesená",J122,0)</f>
        <v>0</v>
      </c>
      <c r="BI122" s="229">
        <f>IF(N122="nulová",J122,0)</f>
        <v>0</v>
      </c>
      <c r="BJ122" s="14" t="s">
        <v>162</v>
      </c>
      <c r="BK122" s="229">
        <f>ROUND(I122*H122,2)</f>
        <v>0</v>
      </c>
      <c r="BL122" s="14" t="s">
        <v>184</v>
      </c>
      <c r="BM122" s="228" t="s">
        <v>2026</v>
      </c>
    </row>
    <row r="123" s="2" customFormat="1" ht="16.5" customHeight="1">
      <c r="A123" s="35"/>
      <c r="B123" s="36"/>
      <c r="C123" s="216" t="s">
        <v>165</v>
      </c>
      <c r="D123" s="216" t="s">
        <v>157</v>
      </c>
      <c r="E123" s="217" t="s">
        <v>2027</v>
      </c>
      <c r="F123" s="218" t="s">
        <v>2028</v>
      </c>
      <c r="G123" s="219" t="s">
        <v>237</v>
      </c>
      <c r="H123" s="220">
        <v>9</v>
      </c>
      <c r="I123" s="221"/>
      <c r="J123" s="222">
        <f>ROUND(I123*H123,2)</f>
        <v>0</v>
      </c>
      <c r="K123" s="223"/>
      <c r="L123" s="41"/>
      <c r="M123" s="224" t="s">
        <v>1</v>
      </c>
      <c r="N123" s="225" t="s">
        <v>41</v>
      </c>
      <c r="O123" s="88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8" t="s">
        <v>184</v>
      </c>
      <c r="AT123" s="228" t="s">
        <v>157</v>
      </c>
      <c r="AU123" s="228" t="s">
        <v>162</v>
      </c>
      <c r="AY123" s="14" t="s">
        <v>155</v>
      </c>
      <c r="BE123" s="229">
        <f>IF(N123="základná",J123,0)</f>
        <v>0</v>
      </c>
      <c r="BF123" s="229">
        <f>IF(N123="znížená",J123,0)</f>
        <v>0</v>
      </c>
      <c r="BG123" s="229">
        <f>IF(N123="zákl. prenesená",J123,0)</f>
        <v>0</v>
      </c>
      <c r="BH123" s="229">
        <f>IF(N123="zníž. prenesená",J123,0)</f>
        <v>0</v>
      </c>
      <c r="BI123" s="229">
        <f>IF(N123="nulová",J123,0)</f>
        <v>0</v>
      </c>
      <c r="BJ123" s="14" t="s">
        <v>162</v>
      </c>
      <c r="BK123" s="229">
        <f>ROUND(I123*H123,2)</f>
        <v>0</v>
      </c>
      <c r="BL123" s="14" t="s">
        <v>184</v>
      </c>
      <c r="BM123" s="228" t="s">
        <v>2029</v>
      </c>
    </row>
    <row r="124" s="2" customFormat="1" ht="16.5" customHeight="1">
      <c r="A124" s="35"/>
      <c r="B124" s="36"/>
      <c r="C124" s="216" t="s">
        <v>161</v>
      </c>
      <c r="D124" s="216" t="s">
        <v>157</v>
      </c>
      <c r="E124" s="217" t="s">
        <v>2030</v>
      </c>
      <c r="F124" s="218" t="s">
        <v>2031</v>
      </c>
      <c r="G124" s="219" t="s">
        <v>237</v>
      </c>
      <c r="H124" s="220">
        <v>3</v>
      </c>
      <c r="I124" s="221"/>
      <c r="J124" s="222">
        <f>ROUND(I124*H124,2)</f>
        <v>0</v>
      </c>
      <c r="K124" s="223"/>
      <c r="L124" s="41"/>
      <c r="M124" s="224" t="s">
        <v>1</v>
      </c>
      <c r="N124" s="225" t="s">
        <v>41</v>
      </c>
      <c r="O124" s="88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8" t="s">
        <v>184</v>
      </c>
      <c r="AT124" s="228" t="s">
        <v>157</v>
      </c>
      <c r="AU124" s="228" t="s">
        <v>162</v>
      </c>
      <c r="AY124" s="14" t="s">
        <v>155</v>
      </c>
      <c r="BE124" s="229">
        <f>IF(N124="základná",J124,0)</f>
        <v>0</v>
      </c>
      <c r="BF124" s="229">
        <f>IF(N124="znížená",J124,0)</f>
        <v>0</v>
      </c>
      <c r="BG124" s="229">
        <f>IF(N124="zákl. prenesená",J124,0)</f>
        <v>0</v>
      </c>
      <c r="BH124" s="229">
        <f>IF(N124="zníž. prenesená",J124,0)</f>
        <v>0</v>
      </c>
      <c r="BI124" s="229">
        <f>IF(N124="nulová",J124,0)</f>
        <v>0</v>
      </c>
      <c r="BJ124" s="14" t="s">
        <v>162</v>
      </c>
      <c r="BK124" s="229">
        <f>ROUND(I124*H124,2)</f>
        <v>0</v>
      </c>
      <c r="BL124" s="14" t="s">
        <v>184</v>
      </c>
      <c r="BM124" s="228" t="s">
        <v>2032</v>
      </c>
    </row>
    <row r="125" s="2" customFormat="1" ht="16.5" customHeight="1">
      <c r="A125" s="35"/>
      <c r="B125" s="36"/>
      <c r="C125" s="216" t="s">
        <v>172</v>
      </c>
      <c r="D125" s="216" t="s">
        <v>157</v>
      </c>
      <c r="E125" s="217" t="s">
        <v>2033</v>
      </c>
      <c r="F125" s="218" t="s">
        <v>2034</v>
      </c>
      <c r="G125" s="219" t="s">
        <v>237</v>
      </c>
      <c r="H125" s="220">
        <v>1</v>
      </c>
      <c r="I125" s="221"/>
      <c r="J125" s="222">
        <f>ROUND(I125*H125,2)</f>
        <v>0</v>
      </c>
      <c r="K125" s="223"/>
      <c r="L125" s="41"/>
      <c r="M125" s="224" t="s">
        <v>1</v>
      </c>
      <c r="N125" s="225" t="s">
        <v>41</v>
      </c>
      <c r="O125" s="88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184</v>
      </c>
      <c r="AT125" s="228" t="s">
        <v>157</v>
      </c>
      <c r="AU125" s="228" t="s">
        <v>162</v>
      </c>
      <c r="AY125" s="14" t="s">
        <v>155</v>
      </c>
      <c r="BE125" s="229">
        <f>IF(N125="základná",J125,0)</f>
        <v>0</v>
      </c>
      <c r="BF125" s="229">
        <f>IF(N125="znížená",J125,0)</f>
        <v>0</v>
      </c>
      <c r="BG125" s="229">
        <f>IF(N125="zákl. prenesená",J125,0)</f>
        <v>0</v>
      </c>
      <c r="BH125" s="229">
        <f>IF(N125="zníž. prenesená",J125,0)</f>
        <v>0</v>
      </c>
      <c r="BI125" s="229">
        <f>IF(N125="nulová",J125,0)</f>
        <v>0</v>
      </c>
      <c r="BJ125" s="14" t="s">
        <v>162</v>
      </c>
      <c r="BK125" s="229">
        <f>ROUND(I125*H125,2)</f>
        <v>0</v>
      </c>
      <c r="BL125" s="14" t="s">
        <v>184</v>
      </c>
      <c r="BM125" s="228" t="s">
        <v>2035</v>
      </c>
    </row>
    <row r="126" s="2" customFormat="1" ht="16.5" customHeight="1">
      <c r="A126" s="35"/>
      <c r="B126" s="36"/>
      <c r="C126" s="216" t="s">
        <v>168</v>
      </c>
      <c r="D126" s="216" t="s">
        <v>157</v>
      </c>
      <c r="E126" s="217" t="s">
        <v>2036</v>
      </c>
      <c r="F126" s="218" t="s">
        <v>2037</v>
      </c>
      <c r="G126" s="219" t="s">
        <v>237</v>
      </c>
      <c r="H126" s="220">
        <v>1</v>
      </c>
      <c r="I126" s="221"/>
      <c r="J126" s="222">
        <f>ROUND(I126*H126,2)</f>
        <v>0</v>
      </c>
      <c r="K126" s="223"/>
      <c r="L126" s="41"/>
      <c r="M126" s="224" t="s">
        <v>1</v>
      </c>
      <c r="N126" s="225" t="s">
        <v>41</v>
      </c>
      <c r="O126" s="88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184</v>
      </c>
      <c r="AT126" s="228" t="s">
        <v>157</v>
      </c>
      <c r="AU126" s="228" t="s">
        <v>162</v>
      </c>
      <c r="AY126" s="14" t="s">
        <v>155</v>
      </c>
      <c r="BE126" s="229">
        <f>IF(N126="základná",J126,0)</f>
        <v>0</v>
      </c>
      <c r="BF126" s="229">
        <f>IF(N126="znížená",J126,0)</f>
        <v>0</v>
      </c>
      <c r="BG126" s="229">
        <f>IF(N126="zákl. prenesená",J126,0)</f>
        <v>0</v>
      </c>
      <c r="BH126" s="229">
        <f>IF(N126="zníž. prenesená",J126,0)</f>
        <v>0</v>
      </c>
      <c r="BI126" s="229">
        <f>IF(N126="nulová",J126,0)</f>
        <v>0</v>
      </c>
      <c r="BJ126" s="14" t="s">
        <v>162</v>
      </c>
      <c r="BK126" s="229">
        <f>ROUND(I126*H126,2)</f>
        <v>0</v>
      </c>
      <c r="BL126" s="14" t="s">
        <v>184</v>
      </c>
      <c r="BM126" s="228" t="s">
        <v>2038</v>
      </c>
    </row>
    <row r="127" s="2" customFormat="1" ht="16.5" customHeight="1">
      <c r="A127" s="35"/>
      <c r="B127" s="36"/>
      <c r="C127" s="216" t="s">
        <v>178</v>
      </c>
      <c r="D127" s="216" t="s">
        <v>157</v>
      </c>
      <c r="E127" s="217" t="s">
        <v>2039</v>
      </c>
      <c r="F127" s="218" t="s">
        <v>2040</v>
      </c>
      <c r="G127" s="219" t="s">
        <v>237</v>
      </c>
      <c r="H127" s="220">
        <v>1</v>
      </c>
      <c r="I127" s="221"/>
      <c r="J127" s="222">
        <f>ROUND(I127*H127,2)</f>
        <v>0</v>
      </c>
      <c r="K127" s="223"/>
      <c r="L127" s="41"/>
      <c r="M127" s="224" t="s">
        <v>1</v>
      </c>
      <c r="N127" s="225" t="s">
        <v>41</v>
      </c>
      <c r="O127" s="88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184</v>
      </c>
      <c r="AT127" s="228" t="s">
        <v>157</v>
      </c>
      <c r="AU127" s="228" t="s">
        <v>162</v>
      </c>
      <c r="AY127" s="14" t="s">
        <v>155</v>
      </c>
      <c r="BE127" s="229">
        <f>IF(N127="základná",J127,0)</f>
        <v>0</v>
      </c>
      <c r="BF127" s="229">
        <f>IF(N127="znížená",J127,0)</f>
        <v>0</v>
      </c>
      <c r="BG127" s="229">
        <f>IF(N127="zákl. prenesená",J127,0)</f>
        <v>0</v>
      </c>
      <c r="BH127" s="229">
        <f>IF(N127="zníž. prenesená",J127,0)</f>
        <v>0</v>
      </c>
      <c r="BI127" s="229">
        <f>IF(N127="nulová",J127,0)</f>
        <v>0</v>
      </c>
      <c r="BJ127" s="14" t="s">
        <v>162</v>
      </c>
      <c r="BK127" s="229">
        <f>ROUND(I127*H127,2)</f>
        <v>0</v>
      </c>
      <c r="BL127" s="14" t="s">
        <v>184</v>
      </c>
      <c r="BM127" s="228" t="s">
        <v>2041</v>
      </c>
    </row>
    <row r="128" s="2" customFormat="1" ht="16.5" customHeight="1">
      <c r="A128" s="35"/>
      <c r="B128" s="36"/>
      <c r="C128" s="216" t="s">
        <v>171</v>
      </c>
      <c r="D128" s="216" t="s">
        <v>157</v>
      </c>
      <c r="E128" s="217" t="s">
        <v>2042</v>
      </c>
      <c r="F128" s="218" t="s">
        <v>2043</v>
      </c>
      <c r="G128" s="219" t="s">
        <v>237</v>
      </c>
      <c r="H128" s="220">
        <v>1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41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184</v>
      </c>
      <c r="AT128" s="228" t="s">
        <v>157</v>
      </c>
      <c r="AU128" s="228" t="s">
        <v>162</v>
      </c>
      <c r="AY128" s="14" t="s">
        <v>155</v>
      </c>
      <c r="BE128" s="229">
        <f>IF(N128="základná",J128,0)</f>
        <v>0</v>
      </c>
      <c r="BF128" s="229">
        <f>IF(N128="znížená",J128,0)</f>
        <v>0</v>
      </c>
      <c r="BG128" s="229">
        <f>IF(N128="zákl. prenesená",J128,0)</f>
        <v>0</v>
      </c>
      <c r="BH128" s="229">
        <f>IF(N128="zníž. prenesená",J128,0)</f>
        <v>0</v>
      </c>
      <c r="BI128" s="229">
        <f>IF(N128="nulová",J128,0)</f>
        <v>0</v>
      </c>
      <c r="BJ128" s="14" t="s">
        <v>162</v>
      </c>
      <c r="BK128" s="229">
        <f>ROUND(I128*H128,2)</f>
        <v>0</v>
      </c>
      <c r="BL128" s="14" t="s">
        <v>184</v>
      </c>
      <c r="BM128" s="228" t="s">
        <v>2044</v>
      </c>
    </row>
    <row r="129" s="2" customFormat="1" ht="16.5" customHeight="1">
      <c r="A129" s="35"/>
      <c r="B129" s="36"/>
      <c r="C129" s="216" t="s">
        <v>185</v>
      </c>
      <c r="D129" s="216" t="s">
        <v>157</v>
      </c>
      <c r="E129" s="217" t="s">
        <v>2045</v>
      </c>
      <c r="F129" s="218" t="s">
        <v>2046</v>
      </c>
      <c r="G129" s="219" t="s">
        <v>1272</v>
      </c>
      <c r="H129" s="220">
        <v>1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41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184</v>
      </c>
      <c r="AT129" s="228" t="s">
        <v>157</v>
      </c>
      <c r="AU129" s="228" t="s">
        <v>162</v>
      </c>
      <c r="AY129" s="14" t="s">
        <v>155</v>
      </c>
      <c r="BE129" s="229">
        <f>IF(N129="základná",J129,0)</f>
        <v>0</v>
      </c>
      <c r="BF129" s="229">
        <f>IF(N129="znížená",J129,0)</f>
        <v>0</v>
      </c>
      <c r="BG129" s="229">
        <f>IF(N129="zákl. prenesená",J129,0)</f>
        <v>0</v>
      </c>
      <c r="BH129" s="229">
        <f>IF(N129="zníž. prenesená",J129,0)</f>
        <v>0</v>
      </c>
      <c r="BI129" s="229">
        <f>IF(N129="nulová",J129,0)</f>
        <v>0</v>
      </c>
      <c r="BJ129" s="14" t="s">
        <v>162</v>
      </c>
      <c r="BK129" s="229">
        <f>ROUND(I129*H129,2)</f>
        <v>0</v>
      </c>
      <c r="BL129" s="14" t="s">
        <v>184</v>
      </c>
      <c r="BM129" s="228" t="s">
        <v>2047</v>
      </c>
    </row>
    <row r="130" s="2" customFormat="1" ht="16.5" customHeight="1">
      <c r="A130" s="35"/>
      <c r="B130" s="36"/>
      <c r="C130" s="216" t="s">
        <v>109</v>
      </c>
      <c r="D130" s="216" t="s">
        <v>157</v>
      </c>
      <c r="E130" s="217" t="s">
        <v>2048</v>
      </c>
      <c r="F130" s="218" t="s">
        <v>2049</v>
      </c>
      <c r="G130" s="219" t="s">
        <v>443</v>
      </c>
      <c r="H130" s="220">
        <v>6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41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184</v>
      </c>
      <c r="AT130" s="228" t="s">
        <v>157</v>
      </c>
      <c r="AU130" s="228" t="s">
        <v>162</v>
      </c>
      <c r="AY130" s="14" t="s">
        <v>155</v>
      </c>
      <c r="BE130" s="229">
        <f>IF(N130="základná",J130,0)</f>
        <v>0</v>
      </c>
      <c r="BF130" s="229">
        <f>IF(N130="znížená",J130,0)</f>
        <v>0</v>
      </c>
      <c r="BG130" s="229">
        <f>IF(N130="zákl. prenesená",J130,0)</f>
        <v>0</v>
      </c>
      <c r="BH130" s="229">
        <f>IF(N130="zníž. prenesená",J130,0)</f>
        <v>0</v>
      </c>
      <c r="BI130" s="229">
        <f>IF(N130="nulová",J130,0)</f>
        <v>0</v>
      </c>
      <c r="BJ130" s="14" t="s">
        <v>162</v>
      </c>
      <c r="BK130" s="229">
        <f>ROUND(I130*H130,2)</f>
        <v>0</v>
      </c>
      <c r="BL130" s="14" t="s">
        <v>184</v>
      </c>
      <c r="BM130" s="228" t="s">
        <v>2050</v>
      </c>
    </row>
    <row r="131" s="2" customFormat="1" ht="16.5" customHeight="1">
      <c r="A131" s="35"/>
      <c r="B131" s="36"/>
      <c r="C131" s="216" t="s">
        <v>192</v>
      </c>
      <c r="D131" s="216" t="s">
        <v>157</v>
      </c>
      <c r="E131" s="217" t="s">
        <v>2051</v>
      </c>
      <c r="F131" s="218" t="s">
        <v>2052</v>
      </c>
      <c r="G131" s="219" t="s">
        <v>237</v>
      </c>
      <c r="H131" s="220">
        <v>21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41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184</v>
      </c>
      <c r="AT131" s="228" t="s">
        <v>157</v>
      </c>
      <c r="AU131" s="228" t="s">
        <v>162</v>
      </c>
      <c r="AY131" s="14" t="s">
        <v>155</v>
      </c>
      <c r="BE131" s="229">
        <f>IF(N131="základná",J131,0)</f>
        <v>0</v>
      </c>
      <c r="BF131" s="229">
        <f>IF(N131="znížená",J131,0)</f>
        <v>0</v>
      </c>
      <c r="BG131" s="229">
        <f>IF(N131="zákl. prenesená",J131,0)</f>
        <v>0</v>
      </c>
      <c r="BH131" s="229">
        <f>IF(N131="zníž. prenesená",J131,0)</f>
        <v>0</v>
      </c>
      <c r="BI131" s="229">
        <f>IF(N131="nulová",J131,0)</f>
        <v>0</v>
      </c>
      <c r="BJ131" s="14" t="s">
        <v>162</v>
      </c>
      <c r="BK131" s="229">
        <f>ROUND(I131*H131,2)</f>
        <v>0</v>
      </c>
      <c r="BL131" s="14" t="s">
        <v>184</v>
      </c>
      <c r="BM131" s="228" t="s">
        <v>2053</v>
      </c>
    </row>
    <row r="132" s="2" customFormat="1" ht="16.5" customHeight="1">
      <c r="A132" s="35"/>
      <c r="B132" s="36"/>
      <c r="C132" s="216" t="s">
        <v>177</v>
      </c>
      <c r="D132" s="216" t="s">
        <v>157</v>
      </c>
      <c r="E132" s="217" t="s">
        <v>2054</v>
      </c>
      <c r="F132" s="218" t="s">
        <v>2055</v>
      </c>
      <c r="G132" s="219" t="s">
        <v>1286</v>
      </c>
      <c r="H132" s="220">
        <v>4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41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184</v>
      </c>
      <c r="AT132" s="228" t="s">
        <v>157</v>
      </c>
      <c r="AU132" s="228" t="s">
        <v>162</v>
      </c>
      <c r="AY132" s="14" t="s">
        <v>155</v>
      </c>
      <c r="BE132" s="229">
        <f>IF(N132="základná",J132,0)</f>
        <v>0</v>
      </c>
      <c r="BF132" s="229">
        <f>IF(N132="znížená",J132,0)</f>
        <v>0</v>
      </c>
      <c r="BG132" s="229">
        <f>IF(N132="zákl. prenesená",J132,0)</f>
        <v>0</v>
      </c>
      <c r="BH132" s="229">
        <f>IF(N132="zníž. prenesená",J132,0)</f>
        <v>0</v>
      </c>
      <c r="BI132" s="229">
        <f>IF(N132="nulová",J132,0)</f>
        <v>0</v>
      </c>
      <c r="BJ132" s="14" t="s">
        <v>162</v>
      </c>
      <c r="BK132" s="229">
        <f>ROUND(I132*H132,2)</f>
        <v>0</v>
      </c>
      <c r="BL132" s="14" t="s">
        <v>184</v>
      </c>
      <c r="BM132" s="228" t="s">
        <v>2056</v>
      </c>
    </row>
    <row r="133" s="2" customFormat="1" ht="16.5" customHeight="1">
      <c r="A133" s="35"/>
      <c r="B133" s="36"/>
      <c r="C133" s="216" t="s">
        <v>200</v>
      </c>
      <c r="D133" s="216" t="s">
        <v>157</v>
      </c>
      <c r="E133" s="217" t="s">
        <v>2057</v>
      </c>
      <c r="F133" s="218" t="s">
        <v>2058</v>
      </c>
      <c r="G133" s="219" t="s">
        <v>1272</v>
      </c>
      <c r="H133" s="220">
        <v>1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41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184</v>
      </c>
      <c r="AT133" s="228" t="s">
        <v>157</v>
      </c>
      <c r="AU133" s="228" t="s">
        <v>162</v>
      </c>
      <c r="AY133" s="14" t="s">
        <v>155</v>
      </c>
      <c r="BE133" s="229">
        <f>IF(N133="základná",J133,0)</f>
        <v>0</v>
      </c>
      <c r="BF133" s="229">
        <f>IF(N133="znížená",J133,0)</f>
        <v>0</v>
      </c>
      <c r="BG133" s="229">
        <f>IF(N133="zákl. prenesená",J133,0)</f>
        <v>0</v>
      </c>
      <c r="BH133" s="229">
        <f>IF(N133="zníž. prenesená",J133,0)</f>
        <v>0</v>
      </c>
      <c r="BI133" s="229">
        <f>IF(N133="nulová",J133,0)</f>
        <v>0</v>
      </c>
      <c r="BJ133" s="14" t="s">
        <v>162</v>
      </c>
      <c r="BK133" s="229">
        <f>ROUND(I133*H133,2)</f>
        <v>0</v>
      </c>
      <c r="BL133" s="14" t="s">
        <v>184</v>
      </c>
      <c r="BM133" s="228" t="s">
        <v>2059</v>
      </c>
    </row>
    <row r="134" s="2" customFormat="1" ht="16.5" customHeight="1">
      <c r="A134" s="35"/>
      <c r="B134" s="36"/>
      <c r="C134" s="216" t="s">
        <v>204</v>
      </c>
      <c r="D134" s="216" t="s">
        <v>157</v>
      </c>
      <c r="E134" s="217" t="s">
        <v>2060</v>
      </c>
      <c r="F134" s="218" t="s">
        <v>2061</v>
      </c>
      <c r="G134" s="219" t="s">
        <v>1272</v>
      </c>
      <c r="H134" s="220">
        <v>1</v>
      </c>
      <c r="I134" s="221"/>
      <c r="J134" s="222">
        <f>ROUND(I134*H134,2)</f>
        <v>0</v>
      </c>
      <c r="K134" s="223"/>
      <c r="L134" s="41"/>
      <c r="M134" s="241" t="s">
        <v>1</v>
      </c>
      <c r="N134" s="242" t="s">
        <v>41</v>
      </c>
      <c r="O134" s="243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184</v>
      </c>
      <c r="AT134" s="228" t="s">
        <v>157</v>
      </c>
      <c r="AU134" s="228" t="s">
        <v>162</v>
      </c>
      <c r="AY134" s="14" t="s">
        <v>155</v>
      </c>
      <c r="BE134" s="229">
        <f>IF(N134="základná",J134,0)</f>
        <v>0</v>
      </c>
      <c r="BF134" s="229">
        <f>IF(N134="znížená",J134,0)</f>
        <v>0</v>
      </c>
      <c r="BG134" s="229">
        <f>IF(N134="zákl. prenesená",J134,0)</f>
        <v>0</v>
      </c>
      <c r="BH134" s="229">
        <f>IF(N134="zníž. prenesená",J134,0)</f>
        <v>0</v>
      </c>
      <c r="BI134" s="229">
        <f>IF(N134="nulová",J134,0)</f>
        <v>0</v>
      </c>
      <c r="BJ134" s="14" t="s">
        <v>162</v>
      </c>
      <c r="BK134" s="229">
        <f>ROUND(I134*H134,2)</f>
        <v>0</v>
      </c>
      <c r="BL134" s="14" t="s">
        <v>184</v>
      </c>
      <c r="BM134" s="228" t="s">
        <v>2062</v>
      </c>
    </row>
    <row r="135" s="2" customFormat="1" ht="6.96" customHeight="1">
      <c r="A135" s="35"/>
      <c r="B135" s="63"/>
      <c r="C135" s="64"/>
      <c r="D135" s="64"/>
      <c r="E135" s="64"/>
      <c r="F135" s="64"/>
      <c r="G135" s="64"/>
      <c r="H135" s="64"/>
      <c r="I135" s="64"/>
      <c r="J135" s="64"/>
      <c r="K135" s="64"/>
      <c r="L135" s="41"/>
      <c r="M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</sheetData>
  <sheetProtection sheet="1" autoFilter="0" formatColumns="0" formatRows="0" objects="1" scenarios="1" spinCount="100000" saltValue="l5o0QnlxsAgiirKjuxsJhbvWGRQg56MckiVqwwiFTatM9y7rAiRD7QOhspnx8saBCsyKKxXRFW6gt2+MUNfljw==" hashValue="EcSkzM19Khrz8xLnxsNlrl/AwL2h5ZEsuod1JeIXvIv+sQcUt46Er5ndTMbseqDVMTZSM7Nx47Ph2qhu5KlRdA==" algorithmName="SHA-512" password="CC35"/>
  <autoFilter ref="C117:K134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84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75</v>
      </c>
    </row>
    <row r="4" s="1" customFormat="1" ht="24.96" customHeight="1">
      <c r="B4" s="17"/>
      <c r="D4" s="135" t="s">
        <v>112</v>
      </c>
      <c r="L4" s="17"/>
      <c r="M4" s="136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15</v>
      </c>
      <c r="L6" s="17"/>
    </row>
    <row r="7" s="1" customFormat="1" ht="16.5" customHeight="1">
      <c r="B7" s="17"/>
      <c r="E7" s="138" t="str">
        <f>'Rekapitulácia stavby'!K6</f>
        <v>Zariadenie pre seniorov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113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114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17</v>
      </c>
      <c r="E11" s="35"/>
      <c r="F11" s="140" t="s">
        <v>1</v>
      </c>
      <c r="G11" s="35"/>
      <c r="H11" s="35"/>
      <c r="I11" s="137" t="s">
        <v>18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19</v>
      </c>
      <c r="E12" s="35"/>
      <c r="F12" s="140" t="s">
        <v>20</v>
      </c>
      <c r="G12" s="35"/>
      <c r="H12" s="35"/>
      <c r="I12" s="137" t="s">
        <v>21</v>
      </c>
      <c r="J12" s="141" t="str">
        <f>'Rekapitulácia stavby'!AN8</f>
        <v>17. 4. 2019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23</v>
      </c>
      <c r="E14" s="35"/>
      <c r="F14" s="35"/>
      <c r="G14" s="35"/>
      <c r="H14" s="35"/>
      <c r="I14" s="137" t="s">
        <v>24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25</v>
      </c>
      <c r="F15" s="35"/>
      <c r="G15" s="35"/>
      <c r="H15" s="35"/>
      <c r="I15" s="137" t="s">
        <v>26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24</v>
      </c>
      <c r="J17" s="30" t="str">
        <f>'Rekapitulácia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0"/>
      <c r="G18" s="140"/>
      <c r="H18" s="140"/>
      <c r="I18" s="137" t="s">
        <v>26</v>
      </c>
      <c r="J18" s="30" t="str">
        <f>'Rekapitulácia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24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24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33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ROUND(J137,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ROUND((SUM(BE137:BE330)),  2)</f>
        <v>0</v>
      </c>
      <c r="G33" s="35"/>
      <c r="H33" s="35"/>
      <c r="I33" s="152">
        <v>0.20000000000000001</v>
      </c>
      <c r="J33" s="151">
        <f>ROUND(((SUM(BE137:BE330))*I33),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ROUND((SUM(BF137:BF330)),  2)</f>
        <v>0</v>
      </c>
      <c r="G34" s="35"/>
      <c r="H34" s="35"/>
      <c r="I34" s="152">
        <v>0.20000000000000001</v>
      </c>
      <c r="J34" s="151">
        <f>ROUND(((SUM(BF137:BF330))*I34),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ROUND((SUM(BG137:BG330)),  2)</f>
        <v>0</v>
      </c>
      <c r="G35" s="35"/>
      <c r="H35" s="35"/>
      <c r="I35" s="152">
        <v>0.20000000000000001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ROUND((SUM(BH137:BH330)),  2)</f>
        <v>0</v>
      </c>
      <c r="G36" s="35"/>
      <c r="H36" s="35"/>
      <c r="I36" s="152">
        <v>0.20000000000000001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ROUND((SUM(BI137:BI330)),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115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71" t="str">
        <f>E7</f>
        <v>Zariadenie pre seniorov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113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01 - SO 01 - Architektúra - statika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19</v>
      </c>
      <c r="D89" s="37"/>
      <c r="E89" s="37"/>
      <c r="F89" s="24" t="str">
        <f>F12</f>
        <v>k.ú. Horný Vinodol č. parc. 14</v>
      </c>
      <c r="G89" s="37"/>
      <c r="H89" s="37"/>
      <c r="I89" s="29" t="s">
        <v>21</v>
      </c>
      <c r="J89" s="76" t="str">
        <f>IF(J12="","",J12)</f>
        <v>17. 4. 2019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Obec Vinodol, Obecná 473/29 Vinodol 951 06</v>
      </c>
      <c r="G91" s="37"/>
      <c r="H91" s="37"/>
      <c r="I91" s="29" t="s">
        <v>30</v>
      </c>
      <c r="J91" s="33" t="str">
        <f>E21</f>
        <v>Ing. arch. Ján Kováč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72" t="s">
        <v>116</v>
      </c>
      <c r="D94" s="173"/>
      <c r="E94" s="173"/>
      <c r="F94" s="173"/>
      <c r="G94" s="173"/>
      <c r="H94" s="173"/>
      <c r="I94" s="173"/>
      <c r="J94" s="174" t="s">
        <v>117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5" t="s">
        <v>118</v>
      </c>
      <c r="D96" s="37"/>
      <c r="E96" s="37"/>
      <c r="F96" s="37"/>
      <c r="G96" s="37"/>
      <c r="H96" s="37"/>
      <c r="I96" s="37"/>
      <c r="J96" s="107">
        <f>J137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119</v>
      </c>
    </row>
    <row r="97" hidden="1" s="9" customFormat="1" ht="24.96" customHeight="1">
      <c r="A97" s="9"/>
      <c r="B97" s="176"/>
      <c r="C97" s="177"/>
      <c r="D97" s="178" t="s">
        <v>120</v>
      </c>
      <c r="E97" s="179"/>
      <c r="F97" s="179"/>
      <c r="G97" s="179"/>
      <c r="H97" s="179"/>
      <c r="I97" s="179"/>
      <c r="J97" s="180">
        <f>J138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2"/>
      <c r="C98" s="183"/>
      <c r="D98" s="184" t="s">
        <v>121</v>
      </c>
      <c r="E98" s="185"/>
      <c r="F98" s="185"/>
      <c r="G98" s="185"/>
      <c r="H98" s="185"/>
      <c r="I98" s="185"/>
      <c r="J98" s="186">
        <f>J139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2"/>
      <c r="C99" s="183"/>
      <c r="D99" s="184" t="s">
        <v>122</v>
      </c>
      <c r="E99" s="185"/>
      <c r="F99" s="185"/>
      <c r="G99" s="185"/>
      <c r="H99" s="185"/>
      <c r="I99" s="185"/>
      <c r="J99" s="186">
        <f>J154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2"/>
      <c r="C100" s="183"/>
      <c r="D100" s="184" t="s">
        <v>123</v>
      </c>
      <c r="E100" s="185"/>
      <c r="F100" s="185"/>
      <c r="G100" s="185"/>
      <c r="H100" s="185"/>
      <c r="I100" s="185"/>
      <c r="J100" s="186">
        <f>J176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2"/>
      <c r="C101" s="183"/>
      <c r="D101" s="184" t="s">
        <v>124</v>
      </c>
      <c r="E101" s="185"/>
      <c r="F101" s="185"/>
      <c r="G101" s="185"/>
      <c r="H101" s="185"/>
      <c r="I101" s="185"/>
      <c r="J101" s="186">
        <f>J189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2"/>
      <c r="C102" s="183"/>
      <c r="D102" s="184" t="s">
        <v>125</v>
      </c>
      <c r="E102" s="185"/>
      <c r="F102" s="185"/>
      <c r="G102" s="185"/>
      <c r="H102" s="185"/>
      <c r="I102" s="185"/>
      <c r="J102" s="186">
        <f>J215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2"/>
      <c r="C103" s="183"/>
      <c r="D103" s="184" t="s">
        <v>126</v>
      </c>
      <c r="E103" s="185"/>
      <c r="F103" s="185"/>
      <c r="G103" s="185"/>
      <c r="H103" s="185"/>
      <c r="I103" s="185"/>
      <c r="J103" s="186">
        <f>J237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2"/>
      <c r="C104" s="183"/>
      <c r="D104" s="184" t="s">
        <v>127</v>
      </c>
      <c r="E104" s="185"/>
      <c r="F104" s="185"/>
      <c r="G104" s="185"/>
      <c r="H104" s="185"/>
      <c r="I104" s="185"/>
      <c r="J104" s="186">
        <f>J242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9" customFormat="1" ht="24.96" customHeight="1">
      <c r="A105" s="9"/>
      <c r="B105" s="176"/>
      <c r="C105" s="177"/>
      <c r="D105" s="178" t="s">
        <v>128</v>
      </c>
      <c r="E105" s="179"/>
      <c r="F105" s="179"/>
      <c r="G105" s="179"/>
      <c r="H105" s="179"/>
      <c r="I105" s="179"/>
      <c r="J105" s="180">
        <f>J244</f>
        <v>0</v>
      </c>
      <c r="K105" s="177"/>
      <c r="L105" s="18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10" customFormat="1" ht="19.92" customHeight="1">
      <c r="A106" s="10"/>
      <c r="B106" s="182"/>
      <c r="C106" s="183"/>
      <c r="D106" s="184" t="s">
        <v>129</v>
      </c>
      <c r="E106" s="185"/>
      <c r="F106" s="185"/>
      <c r="G106" s="185"/>
      <c r="H106" s="185"/>
      <c r="I106" s="185"/>
      <c r="J106" s="186">
        <f>J245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82"/>
      <c r="C107" s="183"/>
      <c r="D107" s="184" t="s">
        <v>130</v>
      </c>
      <c r="E107" s="185"/>
      <c r="F107" s="185"/>
      <c r="G107" s="185"/>
      <c r="H107" s="185"/>
      <c r="I107" s="185"/>
      <c r="J107" s="186">
        <f>J255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82"/>
      <c r="C108" s="183"/>
      <c r="D108" s="184" t="s">
        <v>131</v>
      </c>
      <c r="E108" s="185"/>
      <c r="F108" s="185"/>
      <c r="G108" s="185"/>
      <c r="H108" s="185"/>
      <c r="I108" s="185"/>
      <c r="J108" s="186">
        <f>J263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10" customFormat="1" ht="19.92" customHeight="1">
      <c r="A109" s="10"/>
      <c r="B109" s="182"/>
      <c r="C109" s="183"/>
      <c r="D109" s="184" t="s">
        <v>132</v>
      </c>
      <c r="E109" s="185"/>
      <c r="F109" s="185"/>
      <c r="G109" s="185"/>
      <c r="H109" s="185"/>
      <c r="I109" s="185"/>
      <c r="J109" s="186">
        <f>J273</f>
        <v>0</v>
      </c>
      <c r="K109" s="183"/>
      <c r="L109" s="18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10" customFormat="1" ht="19.92" customHeight="1">
      <c r="A110" s="10"/>
      <c r="B110" s="182"/>
      <c r="C110" s="183"/>
      <c r="D110" s="184" t="s">
        <v>133</v>
      </c>
      <c r="E110" s="185"/>
      <c r="F110" s="185"/>
      <c r="G110" s="185"/>
      <c r="H110" s="185"/>
      <c r="I110" s="185"/>
      <c r="J110" s="186">
        <f>J276</f>
        <v>0</v>
      </c>
      <c r="K110" s="183"/>
      <c r="L110" s="18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10" customFormat="1" ht="19.92" customHeight="1">
      <c r="A111" s="10"/>
      <c r="B111" s="182"/>
      <c r="C111" s="183"/>
      <c r="D111" s="184" t="s">
        <v>134</v>
      </c>
      <c r="E111" s="185"/>
      <c r="F111" s="185"/>
      <c r="G111" s="185"/>
      <c r="H111" s="185"/>
      <c r="I111" s="185"/>
      <c r="J111" s="186">
        <f>J282</f>
        <v>0</v>
      </c>
      <c r="K111" s="183"/>
      <c r="L111" s="18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10" customFormat="1" ht="19.92" customHeight="1">
      <c r="A112" s="10"/>
      <c r="B112" s="182"/>
      <c r="C112" s="183"/>
      <c r="D112" s="184" t="s">
        <v>135</v>
      </c>
      <c r="E112" s="185"/>
      <c r="F112" s="185"/>
      <c r="G112" s="185"/>
      <c r="H112" s="185"/>
      <c r="I112" s="185"/>
      <c r="J112" s="186">
        <f>J287</f>
        <v>0</v>
      </c>
      <c r="K112" s="183"/>
      <c r="L112" s="18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hidden="1" s="10" customFormat="1" ht="19.92" customHeight="1">
      <c r="A113" s="10"/>
      <c r="B113" s="182"/>
      <c r="C113" s="183"/>
      <c r="D113" s="184" t="s">
        <v>136</v>
      </c>
      <c r="E113" s="185"/>
      <c r="F113" s="185"/>
      <c r="G113" s="185"/>
      <c r="H113" s="185"/>
      <c r="I113" s="185"/>
      <c r="J113" s="186">
        <f>J305</f>
        <v>0</v>
      </c>
      <c r="K113" s="183"/>
      <c r="L113" s="18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hidden="1" s="10" customFormat="1" ht="19.92" customHeight="1">
      <c r="A114" s="10"/>
      <c r="B114" s="182"/>
      <c r="C114" s="183"/>
      <c r="D114" s="184" t="s">
        <v>137</v>
      </c>
      <c r="E114" s="185"/>
      <c r="F114" s="185"/>
      <c r="G114" s="185"/>
      <c r="H114" s="185"/>
      <c r="I114" s="185"/>
      <c r="J114" s="186">
        <f>J309</f>
        <v>0</v>
      </c>
      <c r="K114" s="183"/>
      <c r="L114" s="18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hidden="1" s="10" customFormat="1" ht="19.92" customHeight="1">
      <c r="A115" s="10"/>
      <c r="B115" s="182"/>
      <c r="C115" s="183"/>
      <c r="D115" s="184" t="s">
        <v>138</v>
      </c>
      <c r="E115" s="185"/>
      <c r="F115" s="185"/>
      <c r="G115" s="185"/>
      <c r="H115" s="185"/>
      <c r="I115" s="185"/>
      <c r="J115" s="186">
        <f>J315</f>
        <v>0</v>
      </c>
      <c r="K115" s="183"/>
      <c r="L115" s="18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hidden="1" s="10" customFormat="1" ht="19.92" customHeight="1">
      <c r="A116" s="10"/>
      <c r="B116" s="182"/>
      <c r="C116" s="183"/>
      <c r="D116" s="184" t="s">
        <v>139</v>
      </c>
      <c r="E116" s="185"/>
      <c r="F116" s="185"/>
      <c r="G116" s="185"/>
      <c r="H116" s="185"/>
      <c r="I116" s="185"/>
      <c r="J116" s="186">
        <f>J321</f>
        <v>0</v>
      </c>
      <c r="K116" s="183"/>
      <c r="L116" s="18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hidden="1" s="10" customFormat="1" ht="19.92" customHeight="1">
      <c r="A117" s="10"/>
      <c r="B117" s="182"/>
      <c r="C117" s="183"/>
      <c r="D117" s="184" t="s">
        <v>140</v>
      </c>
      <c r="E117" s="185"/>
      <c r="F117" s="185"/>
      <c r="G117" s="185"/>
      <c r="H117" s="185"/>
      <c r="I117" s="185"/>
      <c r="J117" s="186">
        <f>J327</f>
        <v>0</v>
      </c>
      <c r="K117" s="183"/>
      <c r="L117" s="18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hidden="1" s="2" customFormat="1" ht="21.84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hidden="1" s="2" customFormat="1" ht="6.96" customHeight="1">
      <c r="A119" s="35"/>
      <c r="B119" s="63"/>
      <c r="C119" s="64"/>
      <c r="D119" s="64"/>
      <c r="E119" s="64"/>
      <c r="F119" s="64"/>
      <c r="G119" s="64"/>
      <c r="H119" s="64"/>
      <c r="I119" s="64"/>
      <c r="J119" s="64"/>
      <c r="K119" s="64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hidden="1"/>
    <row r="121" hidden="1"/>
    <row r="122" hidden="1"/>
    <row r="123" s="2" customFormat="1" ht="6.96" customHeight="1">
      <c r="A123" s="35"/>
      <c r="B123" s="65"/>
      <c r="C123" s="66"/>
      <c r="D123" s="66"/>
      <c r="E123" s="66"/>
      <c r="F123" s="66"/>
      <c r="G123" s="66"/>
      <c r="H123" s="66"/>
      <c r="I123" s="66"/>
      <c r="J123" s="66"/>
      <c r="K123" s="66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24.96" customHeight="1">
      <c r="A124" s="35"/>
      <c r="B124" s="36"/>
      <c r="C124" s="20" t="s">
        <v>141</v>
      </c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6.96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2" customHeight="1">
      <c r="A126" s="35"/>
      <c r="B126" s="36"/>
      <c r="C126" s="29" t="s">
        <v>15</v>
      </c>
      <c r="D126" s="37"/>
      <c r="E126" s="37"/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6.5" customHeight="1">
      <c r="A127" s="35"/>
      <c r="B127" s="36"/>
      <c r="C127" s="37"/>
      <c r="D127" s="37"/>
      <c r="E127" s="171" t="str">
        <f>E7</f>
        <v>Zariadenie pre seniorov</v>
      </c>
      <c r="F127" s="29"/>
      <c r="G127" s="29"/>
      <c r="H127" s="29"/>
      <c r="I127" s="37"/>
      <c r="J127" s="37"/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2" customHeight="1">
      <c r="A128" s="35"/>
      <c r="B128" s="36"/>
      <c r="C128" s="29" t="s">
        <v>113</v>
      </c>
      <c r="D128" s="37"/>
      <c r="E128" s="37"/>
      <c r="F128" s="37"/>
      <c r="G128" s="37"/>
      <c r="H128" s="37"/>
      <c r="I128" s="37"/>
      <c r="J128" s="37"/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6.5" customHeight="1">
      <c r="A129" s="35"/>
      <c r="B129" s="36"/>
      <c r="C129" s="37"/>
      <c r="D129" s="37"/>
      <c r="E129" s="73" t="str">
        <f>E9</f>
        <v>01 - SO 01 - Architektúra - statika</v>
      </c>
      <c r="F129" s="37"/>
      <c r="G129" s="37"/>
      <c r="H129" s="37"/>
      <c r="I129" s="37"/>
      <c r="J129" s="37"/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6.96" customHeight="1">
      <c r="A130" s="35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2" customHeight="1">
      <c r="A131" s="35"/>
      <c r="B131" s="36"/>
      <c r="C131" s="29" t="s">
        <v>19</v>
      </c>
      <c r="D131" s="37"/>
      <c r="E131" s="37"/>
      <c r="F131" s="24" t="str">
        <f>F12</f>
        <v>k.ú. Horný Vinodol č. parc. 14</v>
      </c>
      <c r="G131" s="37"/>
      <c r="H131" s="37"/>
      <c r="I131" s="29" t="s">
        <v>21</v>
      </c>
      <c r="J131" s="76" t="str">
        <f>IF(J12="","",J12)</f>
        <v>17. 4. 2019</v>
      </c>
      <c r="K131" s="37"/>
      <c r="L131" s="60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2" customFormat="1" ht="6.96" customHeight="1">
      <c r="A132" s="35"/>
      <c r="B132" s="36"/>
      <c r="C132" s="37"/>
      <c r="D132" s="37"/>
      <c r="E132" s="37"/>
      <c r="F132" s="37"/>
      <c r="G132" s="37"/>
      <c r="H132" s="37"/>
      <c r="I132" s="37"/>
      <c r="J132" s="37"/>
      <c r="K132" s="37"/>
      <c r="L132" s="60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2" customFormat="1" ht="15.15" customHeight="1">
      <c r="A133" s="35"/>
      <c r="B133" s="36"/>
      <c r="C133" s="29" t="s">
        <v>23</v>
      </c>
      <c r="D133" s="37"/>
      <c r="E133" s="37"/>
      <c r="F133" s="24" t="str">
        <f>E15</f>
        <v>Obec Vinodol, Obecná 473/29 Vinodol 951 06</v>
      </c>
      <c r="G133" s="37"/>
      <c r="H133" s="37"/>
      <c r="I133" s="29" t="s">
        <v>30</v>
      </c>
      <c r="J133" s="33" t="str">
        <f>E21</f>
        <v>Ing. arch. Ján Kováč</v>
      </c>
      <c r="K133" s="37"/>
      <c r="L133" s="60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="2" customFormat="1" ht="15.15" customHeight="1">
      <c r="A134" s="35"/>
      <c r="B134" s="36"/>
      <c r="C134" s="29" t="s">
        <v>27</v>
      </c>
      <c r="D134" s="37"/>
      <c r="E134" s="37"/>
      <c r="F134" s="24" t="str">
        <f>IF(E18="","",E18)</f>
        <v>Vyplň údaj</v>
      </c>
      <c r="G134" s="37"/>
      <c r="H134" s="37"/>
      <c r="I134" s="29" t="s">
        <v>32</v>
      </c>
      <c r="J134" s="33" t="str">
        <f>E24</f>
        <v xml:space="preserve"> </v>
      </c>
      <c r="K134" s="37"/>
      <c r="L134" s="60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="2" customFormat="1" ht="10.32" customHeight="1">
      <c r="A135" s="35"/>
      <c r="B135" s="36"/>
      <c r="C135" s="37"/>
      <c r="D135" s="37"/>
      <c r="E135" s="37"/>
      <c r="F135" s="37"/>
      <c r="G135" s="37"/>
      <c r="H135" s="37"/>
      <c r="I135" s="37"/>
      <c r="J135" s="37"/>
      <c r="K135" s="37"/>
      <c r="L135" s="60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="11" customFormat="1" ht="29.28" customHeight="1">
      <c r="A136" s="188"/>
      <c r="B136" s="189"/>
      <c r="C136" s="190" t="s">
        <v>142</v>
      </c>
      <c r="D136" s="191" t="s">
        <v>60</v>
      </c>
      <c r="E136" s="191" t="s">
        <v>56</v>
      </c>
      <c r="F136" s="191" t="s">
        <v>57</v>
      </c>
      <c r="G136" s="191" t="s">
        <v>143</v>
      </c>
      <c r="H136" s="191" t="s">
        <v>144</v>
      </c>
      <c r="I136" s="191" t="s">
        <v>145</v>
      </c>
      <c r="J136" s="192" t="s">
        <v>117</v>
      </c>
      <c r="K136" s="193" t="s">
        <v>146</v>
      </c>
      <c r="L136" s="194"/>
      <c r="M136" s="97" t="s">
        <v>1</v>
      </c>
      <c r="N136" s="98" t="s">
        <v>39</v>
      </c>
      <c r="O136" s="98" t="s">
        <v>147</v>
      </c>
      <c r="P136" s="98" t="s">
        <v>148</v>
      </c>
      <c r="Q136" s="98" t="s">
        <v>149</v>
      </c>
      <c r="R136" s="98" t="s">
        <v>150</v>
      </c>
      <c r="S136" s="98" t="s">
        <v>151</v>
      </c>
      <c r="T136" s="99" t="s">
        <v>152</v>
      </c>
      <c r="U136" s="188"/>
      <c r="V136" s="188"/>
      <c r="W136" s="188"/>
      <c r="X136" s="188"/>
      <c r="Y136" s="188"/>
      <c r="Z136" s="188"/>
      <c r="AA136" s="188"/>
      <c r="AB136" s="188"/>
      <c r="AC136" s="188"/>
      <c r="AD136" s="188"/>
      <c r="AE136" s="188"/>
    </row>
    <row r="137" s="2" customFormat="1" ht="22.8" customHeight="1">
      <c r="A137" s="35"/>
      <c r="B137" s="36"/>
      <c r="C137" s="104" t="s">
        <v>118</v>
      </c>
      <c r="D137" s="37"/>
      <c r="E137" s="37"/>
      <c r="F137" s="37"/>
      <c r="G137" s="37"/>
      <c r="H137" s="37"/>
      <c r="I137" s="37"/>
      <c r="J137" s="195">
        <f>BK137</f>
        <v>0</v>
      </c>
      <c r="K137" s="37"/>
      <c r="L137" s="41"/>
      <c r="M137" s="100"/>
      <c r="N137" s="196"/>
      <c r="O137" s="101"/>
      <c r="P137" s="197">
        <f>P138+P244</f>
        <v>0</v>
      </c>
      <c r="Q137" s="101"/>
      <c r="R137" s="197">
        <f>R138+R244</f>
        <v>1914.0515250100002</v>
      </c>
      <c r="S137" s="101"/>
      <c r="T137" s="198">
        <f>T138+T244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74</v>
      </c>
      <c r="AU137" s="14" t="s">
        <v>119</v>
      </c>
      <c r="BK137" s="199">
        <f>BK138+BK244</f>
        <v>0</v>
      </c>
    </row>
    <row r="138" s="12" customFormat="1" ht="25.92" customHeight="1">
      <c r="A138" s="12"/>
      <c r="B138" s="200"/>
      <c r="C138" s="201"/>
      <c r="D138" s="202" t="s">
        <v>74</v>
      </c>
      <c r="E138" s="203" t="s">
        <v>153</v>
      </c>
      <c r="F138" s="203" t="s">
        <v>154</v>
      </c>
      <c r="G138" s="201"/>
      <c r="H138" s="201"/>
      <c r="I138" s="204"/>
      <c r="J138" s="205">
        <f>BK138</f>
        <v>0</v>
      </c>
      <c r="K138" s="201"/>
      <c r="L138" s="206"/>
      <c r="M138" s="207"/>
      <c r="N138" s="208"/>
      <c r="O138" s="208"/>
      <c r="P138" s="209">
        <f>P139+P154+P176+P189+P215+P237+P242</f>
        <v>0</v>
      </c>
      <c r="Q138" s="208"/>
      <c r="R138" s="209">
        <f>R139+R154+R176+R189+R215+R237+R242</f>
        <v>1861.6367732100002</v>
      </c>
      <c r="S138" s="208"/>
      <c r="T138" s="210">
        <f>T139+T154+T176+T189+T215+T237+T242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1" t="s">
        <v>83</v>
      </c>
      <c r="AT138" s="212" t="s">
        <v>74</v>
      </c>
      <c r="AU138" s="212" t="s">
        <v>75</v>
      </c>
      <c r="AY138" s="211" t="s">
        <v>155</v>
      </c>
      <c r="BK138" s="213">
        <f>BK139+BK154+BK176+BK189+BK215+BK237+BK242</f>
        <v>0</v>
      </c>
    </row>
    <row r="139" s="12" customFormat="1" ht="22.8" customHeight="1">
      <c r="A139" s="12"/>
      <c r="B139" s="200"/>
      <c r="C139" s="201"/>
      <c r="D139" s="202" t="s">
        <v>74</v>
      </c>
      <c r="E139" s="214" t="s">
        <v>83</v>
      </c>
      <c r="F139" s="214" t="s">
        <v>156</v>
      </c>
      <c r="G139" s="201"/>
      <c r="H139" s="201"/>
      <c r="I139" s="204"/>
      <c r="J139" s="215">
        <f>BK139</f>
        <v>0</v>
      </c>
      <c r="K139" s="201"/>
      <c r="L139" s="206"/>
      <c r="M139" s="207"/>
      <c r="N139" s="208"/>
      <c r="O139" s="208"/>
      <c r="P139" s="209">
        <f>SUM(P140:P153)</f>
        <v>0</v>
      </c>
      <c r="Q139" s="208"/>
      <c r="R139" s="209">
        <f>SUM(R140:R153)</f>
        <v>23.483000000000001</v>
      </c>
      <c r="S139" s="208"/>
      <c r="T139" s="210">
        <f>SUM(T140:T153)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1" t="s">
        <v>83</v>
      </c>
      <c r="AT139" s="212" t="s">
        <v>74</v>
      </c>
      <c r="AU139" s="212" t="s">
        <v>83</v>
      </c>
      <c r="AY139" s="211" t="s">
        <v>155</v>
      </c>
      <c r="BK139" s="213">
        <f>SUM(BK140:BK153)</f>
        <v>0</v>
      </c>
    </row>
    <row r="140" s="2" customFormat="1" ht="33" customHeight="1">
      <c r="A140" s="35"/>
      <c r="B140" s="36"/>
      <c r="C140" s="216" t="s">
        <v>83</v>
      </c>
      <c r="D140" s="216" t="s">
        <v>157</v>
      </c>
      <c r="E140" s="217" t="s">
        <v>158</v>
      </c>
      <c r="F140" s="218" t="s">
        <v>159</v>
      </c>
      <c r="G140" s="219" t="s">
        <v>160</v>
      </c>
      <c r="H140" s="220">
        <v>161.60400000000001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41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161</v>
      </c>
      <c r="AT140" s="228" t="s">
        <v>157</v>
      </c>
      <c r="AU140" s="228" t="s">
        <v>162</v>
      </c>
      <c r="AY140" s="14" t="s">
        <v>155</v>
      </c>
      <c r="BE140" s="229">
        <f>IF(N140="základná",J140,0)</f>
        <v>0</v>
      </c>
      <c r="BF140" s="229">
        <f>IF(N140="znížená",J140,0)</f>
        <v>0</v>
      </c>
      <c r="BG140" s="229">
        <f>IF(N140="zákl. prenesená",J140,0)</f>
        <v>0</v>
      </c>
      <c r="BH140" s="229">
        <f>IF(N140="zníž. prenesená",J140,0)</f>
        <v>0</v>
      </c>
      <c r="BI140" s="229">
        <f>IF(N140="nulová",J140,0)</f>
        <v>0</v>
      </c>
      <c r="BJ140" s="14" t="s">
        <v>162</v>
      </c>
      <c r="BK140" s="229">
        <f>ROUND(I140*H140,2)</f>
        <v>0</v>
      </c>
      <c r="BL140" s="14" t="s">
        <v>161</v>
      </c>
      <c r="BM140" s="228" t="s">
        <v>162</v>
      </c>
    </row>
    <row r="141" s="2" customFormat="1" ht="21.75" customHeight="1">
      <c r="A141" s="35"/>
      <c r="B141" s="36"/>
      <c r="C141" s="216" t="s">
        <v>162</v>
      </c>
      <c r="D141" s="216" t="s">
        <v>157</v>
      </c>
      <c r="E141" s="217" t="s">
        <v>163</v>
      </c>
      <c r="F141" s="218" t="s">
        <v>164</v>
      </c>
      <c r="G141" s="219" t="s">
        <v>160</v>
      </c>
      <c r="H141" s="220">
        <v>22.622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41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161</v>
      </c>
      <c r="AT141" s="228" t="s">
        <v>157</v>
      </c>
      <c r="AU141" s="228" t="s">
        <v>162</v>
      </c>
      <c r="AY141" s="14" t="s">
        <v>155</v>
      </c>
      <c r="BE141" s="229">
        <f>IF(N141="základná",J141,0)</f>
        <v>0</v>
      </c>
      <c r="BF141" s="229">
        <f>IF(N141="znížená",J141,0)</f>
        <v>0</v>
      </c>
      <c r="BG141" s="229">
        <f>IF(N141="zákl. prenesená",J141,0)</f>
        <v>0</v>
      </c>
      <c r="BH141" s="229">
        <f>IF(N141="zníž. prenesená",J141,0)</f>
        <v>0</v>
      </c>
      <c r="BI141" s="229">
        <f>IF(N141="nulová",J141,0)</f>
        <v>0</v>
      </c>
      <c r="BJ141" s="14" t="s">
        <v>162</v>
      </c>
      <c r="BK141" s="229">
        <f>ROUND(I141*H141,2)</f>
        <v>0</v>
      </c>
      <c r="BL141" s="14" t="s">
        <v>161</v>
      </c>
      <c r="BM141" s="228" t="s">
        <v>161</v>
      </c>
    </row>
    <row r="142" s="2" customFormat="1" ht="33" customHeight="1">
      <c r="A142" s="35"/>
      <c r="B142" s="36"/>
      <c r="C142" s="216" t="s">
        <v>165</v>
      </c>
      <c r="D142" s="216" t="s">
        <v>157</v>
      </c>
      <c r="E142" s="217" t="s">
        <v>166</v>
      </c>
      <c r="F142" s="218" t="s">
        <v>167</v>
      </c>
      <c r="G142" s="219" t="s">
        <v>160</v>
      </c>
      <c r="H142" s="220">
        <v>22.622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41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161</v>
      </c>
      <c r="AT142" s="228" t="s">
        <v>157</v>
      </c>
      <c r="AU142" s="228" t="s">
        <v>162</v>
      </c>
      <c r="AY142" s="14" t="s">
        <v>155</v>
      </c>
      <c r="BE142" s="229">
        <f>IF(N142="základná",J142,0)</f>
        <v>0</v>
      </c>
      <c r="BF142" s="229">
        <f>IF(N142="znížená",J142,0)</f>
        <v>0</v>
      </c>
      <c r="BG142" s="229">
        <f>IF(N142="zákl. prenesená",J142,0)</f>
        <v>0</v>
      </c>
      <c r="BH142" s="229">
        <f>IF(N142="zníž. prenesená",J142,0)</f>
        <v>0</v>
      </c>
      <c r="BI142" s="229">
        <f>IF(N142="nulová",J142,0)</f>
        <v>0</v>
      </c>
      <c r="BJ142" s="14" t="s">
        <v>162</v>
      </c>
      <c r="BK142" s="229">
        <f>ROUND(I142*H142,2)</f>
        <v>0</v>
      </c>
      <c r="BL142" s="14" t="s">
        <v>161</v>
      </c>
      <c r="BM142" s="228" t="s">
        <v>168</v>
      </c>
    </row>
    <row r="143" s="2" customFormat="1" ht="21.75" customHeight="1">
      <c r="A143" s="35"/>
      <c r="B143" s="36"/>
      <c r="C143" s="216" t="s">
        <v>161</v>
      </c>
      <c r="D143" s="216" t="s">
        <v>157</v>
      </c>
      <c r="E143" s="217" t="s">
        <v>169</v>
      </c>
      <c r="F143" s="218" t="s">
        <v>170</v>
      </c>
      <c r="G143" s="219" t="s">
        <v>160</v>
      </c>
      <c r="H143" s="220">
        <v>185.81999999999999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41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161</v>
      </c>
      <c r="AT143" s="228" t="s">
        <v>157</v>
      </c>
      <c r="AU143" s="228" t="s">
        <v>162</v>
      </c>
      <c r="AY143" s="14" t="s">
        <v>155</v>
      </c>
      <c r="BE143" s="229">
        <f>IF(N143="základná",J143,0)</f>
        <v>0</v>
      </c>
      <c r="BF143" s="229">
        <f>IF(N143="znížená",J143,0)</f>
        <v>0</v>
      </c>
      <c r="BG143" s="229">
        <f>IF(N143="zákl. prenesená",J143,0)</f>
        <v>0</v>
      </c>
      <c r="BH143" s="229">
        <f>IF(N143="zníž. prenesená",J143,0)</f>
        <v>0</v>
      </c>
      <c r="BI143" s="229">
        <f>IF(N143="nulová",J143,0)</f>
        <v>0</v>
      </c>
      <c r="BJ143" s="14" t="s">
        <v>162</v>
      </c>
      <c r="BK143" s="229">
        <f>ROUND(I143*H143,2)</f>
        <v>0</v>
      </c>
      <c r="BL143" s="14" t="s">
        <v>161</v>
      </c>
      <c r="BM143" s="228" t="s">
        <v>171</v>
      </c>
    </row>
    <row r="144" s="2" customFormat="1" ht="33" customHeight="1">
      <c r="A144" s="35"/>
      <c r="B144" s="36"/>
      <c r="C144" s="216" t="s">
        <v>172</v>
      </c>
      <c r="D144" s="216" t="s">
        <v>157</v>
      </c>
      <c r="E144" s="217" t="s">
        <v>173</v>
      </c>
      <c r="F144" s="218" t="s">
        <v>174</v>
      </c>
      <c r="G144" s="219" t="s">
        <v>160</v>
      </c>
      <c r="H144" s="220">
        <v>185.81999999999999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41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161</v>
      </c>
      <c r="AT144" s="228" t="s">
        <v>157</v>
      </c>
      <c r="AU144" s="228" t="s">
        <v>162</v>
      </c>
      <c r="AY144" s="14" t="s">
        <v>155</v>
      </c>
      <c r="BE144" s="229">
        <f>IF(N144="základná",J144,0)</f>
        <v>0</v>
      </c>
      <c r="BF144" s="229">
        <f>IF(N144="znížená",J144,0)</f>
        <v>0</v>
      </c>
      <c r="BG144" s="229">
        <f>IF(N144="zákl. prenesená",J144,0)</f>
        <v>0</v>
      </c>
      <c r="BH144" s="229">
        <f>IF(N144="zníž. prenesená",J144,0)</f>
        <v>0</v>
      </c>
      <c r="BI144" s="229">
        <f>IF(N144="nulová",J144,0)</f>
        <v>0</v>
      </c>
      <c r="BJ144" s="14" t="s">
        <v>162</v>
      </c>
      <c r="BK144" s="229">
        <f>ROUND(I144*H144,2)</f>
        <v>0</v>
      </c>
      <c r="BL144" s="14" t="s">
        <v>161</v>
      </c>
      <c r="BM144" s="228" t="s">
        <v>109</v>
      </c>
    </row>
    <row r="145" s="2" customFormat="1" ht="21.75" customHeight="1">
      <c r="A145" s="35"/>
      <c r="B145" s="36"/>
      <c r="C145" s="216" t="s">
        <v>168</v>
      </c>
      <c r="D145" s="216" t="s">
        <v>157</v>
      </c>
      <c r="E145" s="217" t="s">
        <v>175</v>
      </c>
      <c r="F145" s="218" t="s">
        <v>176</v>
      </c>
      <c r="G145" s="219" t="s">
        <v>160</v>
      </c>
      <c r="H145" s="220">
        <v>208.44200000000001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41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161</v>
      </c>
      <c r="AT145" s="228" t="s">
        <v>157</v>
      </c>
      <c r="AU145" s="228" t="s">
        <v>162</v>
      </c>
      <c r="AY145" s="14" t="s">
        <v>155</v>
      </c>
      <c r="BE145" s="229">
        <f>IF(N145="základná",J145,0)</f>
        <v>0</v>
      </c>
      <c r="BF145" s="229">
        <f>IF(N145="znížená",J145,0)</f>
        <v>0</v>
      </c>
      <c r="BG145" s="229">
        <f>IF(N145="zákl. prenesená",J145,0)</f>
        <v>0</v>
      </c>
      <c r="BH145" s="229">
        <f>IF(N145="zníž. prenesená",J145,0)</f>
        <v>0</v>
      </c>
      <c r="BI145" s="229">
        <f>IF(N145="nulová",J145,0)</f>
        <v>0</v>
      </c>
      <c r="BJ145" s="14" t="s">
        <v>162</v>
      </c>
      <c r="BK145" s="229">
        <f>ROUND(I145*H145,2)</f>
        <v>0</v>
      </c>
      <c r="BL145" s="14" t="s">
        <v>161</v>
      </c>
      <c r="BM145" s="228" t="s">
        <v>177</v>
      </c>
    </row>
    <row r="146" s="2" customFormat="1" ht="21.75" customHeight="1">
      <c r="A146" s="35"/>
      <c r="B146" s="36"/>
      <c r="C146" s="216" t="s">
        <v>178</v>
      </c>
      <c r="D146" s="216" t="s">
        <v>157</v>
      </c>
      <c r="E146" s="217" t="s">
        <v>179</v>
      </c>
      <c r="F146" s="218" t="s">
        <v>180</v>
      </c>
      <c r="G146" s="219" t="s">
        <v>160</v>
      </c>
      <c r="H146" s="220">
        <v>208.44200000000001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41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161</v>
      </c>
      <c r="AT146" s="228" t="s">
        <v>157</v>
      </c>
      <c r="AU146" s="228" t="s">
        <v>162</v>
      </c>
      <c r="AY146" s="14" t="s">
        <v>155</v>
      </c>
      <c r="BE146" s="229">
        <f>IF(N146="základná",J146,0)</f>
        <v>0</v>
      </c>
      <c r="BF146" s="229">
        <f>IF(N146="znížená",J146,0)</f>
        <v>0</v>
      </c>
      <c r="BG146" s="229">
        <f>IF(N146="zákl. prenesená",J146,0)</f>
        <v>0</v>
      </c>
      <c r="BH146" s="229">
        <f>IF(N146="zníž. prenesená",J146,0)</f>
        <v>0</v>
      </c>
      <c r="BI146" s="229">
        <f>IF(N146="nulová",J146,0)</f>
        <v>0</v>
      </c>
      <c r="BJ146" s="14" t="s">
        <v>162</v>
      </c>
      <c r="BK146" s="229">
        <f>ROUND(I146*H146,2)</f>
        <v>0</v>
      </c>
      <c r="BL146" s="14" t="s">
        <v>161</v>
      </c>
      <c r="BM146" s="228" t="s">
        <v>181</v>
      </c>
    </row>
    <row r="147" s="2" customFormat="1" ht="33" customHeight="1">
      <c r="A147" s="35"/>
      <c r="B147" s="36"/>
      <c r="C147" s="216" t="s">
        <v>171</v>
      </c>
      <c r="D147" s="216" t="s">
        <v>157</v>
      </c>
      <c r="E147" s="217" t="s">
        <v>182</v>
      </c>
      <c r="F147" s="218" t="s">
        <v>183</v>
      </c>
      <c r="G147" s="219" t="s">
        <v>160</v>
      </c>
      <c r="H147" s="220">
        <v>208.44200000000001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41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161</v>
      </c>
      <c r="AT147" s="228" t="s">
        <v>157</v>
      </c>
      <c r="AU147" s="228" t="s">
        <v>162</v>
      </c>
      <c r="AY147" s="14" t="s">
        <v>155</v>
      </c>
      <c r="BE147" s="229">
        <f>IF(N147="základná",J147,0)</f>
        <v>0</v>
      </c>
      <c r="BF147" s="229">
        <f>IF(N147="znížená",J147,0)</f>
        <v>0</v>
      </c>
      <c r="BG147" s="229">
        <f>IF(N147="zákl. prenesená",J147,0)</f>
        <v>0</v>
      </c>
      <c r="BH147" s="229">
        <f>IF(N147="zníž. prenesená",J147,0)</f>
        <v>0</v>
      </c>
      <c r="BI147" s="229">
        <f>IF(N147="nulová",J147,0)</f>
        <v>0</v>
      </c>
      <c r="BJ147" s="14" t="s">
        <v>162</v>
      </c>
      <c r="BK147" s="229">
        <f>ROUND(I147*H147,2)</f>
        <v>0</v>
      </c>
      <c r="BL147" s="14" t="s">
        <v>161</v>
      </c>
      <c r="BM147" s="228" t="s">
        <v>184</v>
      </c>
    </row>
    <row r="148" s="2" customFormat="1" ht="16.5" customHeight="1">
      <c r="A148" s="35"/>
      <c r="B148" s="36"/>
      <c r="C148" s="216" t="s">
        <v>185</v>
      </c>
      <c r="D148" s="216" t="s">
        <v>157</v>
      </c>
      <c r="E148" s="217" t="s">
        <v>186</v>
      </c>
      <c r="F148" s="218" t="s">
        <v>187</v>
      </c>
      <c r="G148" s="219" t="s">
        <v>160</v>
      </c>
      <c r="H148" s="220">
        <v>625.32600000000002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41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161</v>
      </c>
      <c r="AT148" s="228" t="s">
        <v>157</v>
      </c>
      <c r="AU148" s="228" t="s">
        <v>162</v>
      </c>
      <c r="AY148" s="14" t="s">
        <v>155</v>
      </c>
      <c r="BE148" s="229">
        <f>IF(N148="základná",J148,0)</f>
        <v>0</v>
      </c>
      <c r="BF148" s="229">
        <f>IF(N148="znížená",J148,0)</f>
        <v>0</v>
      </c>
      <c r="BG148" s="229">
        <f>IF(N148="zákl. prenesená",J148,0)</f>
        <v>0</v>
      </c>
      <c r="BH148" s="229">
        <f>IF(N148="zníž. prenesená",J148,0)</f>
        <v>0</v>
      </c>
      <c r="BI148" s="229">
        <f>IF(N148="nulová",J148,0)</f>
        <v>0</v>
      </c>
      <c r="BJ148" s="14" t="s">
        <v>162</v>
      </c>
      <c r="BK148" s="229">
        <f>ROUND(I148*H148,2)</f>
        <v>0</v>
      </c>
      <c r="BL148" s="14" t="s">
        <v>161</v>
      </c>
      <c r="BM148" s="228" t="s">
        <v>188</v>
      </c>
    </row>
    <row r="149" s="2" customFormat="1" ht="21.75" customHeight="1">
      <c r="A149" s="35"/>
      <c r="B149" s="36"/>
      <c r="C149" s="216" t="s">
        <v>109</v>
      </c>
      <c r="D149" s="216" t="s">
        <v>157</v>
      </c>
      <c r="E149" s="217" t="s">
        <v>189</v>
      </c>
      <c r="F149" s="218" t="s">
        <v>190</v>
      </c>
      <c r="G149" s="219" t="s">
        <v>160</v>
      </c>
      <c r="H149" s="220">
        <v>14.677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41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161</v>
      </c>
      <c r="AT149" s="228" t="s">
        <v>157</v>
      </c>
      <c r="AU149" s="228" t="s">
        <v>162</v>
      </c>
      <c r="AY149" s="14" t="s">
        <v>155</v>
      </c>
      <c r="BE149" s="229">
        <f>IF(N149="základná",J149,0)</f>
        <v>0</v>
      </c>
      <c r="BF149" s="229">
        <f>IF(N149="znížená",J149,0)</f>
        <v>0</v>
      </c>
      <c r="BG149" s="229">
        <f>IF(N149="zákl. prenesená",J149,0)</f>
        <v>0</v>
      </c>
      <c r="BH149" s="229">
        <f>IF(N149="zníž. prenesená",J149,0)</f>
        <v>0</v>
      </c>
      <c r="BI149" s="229">
        <f>IF(N149="nulová",J149,0)</f>
        <v>0</v>
      </c>
      <c r="BJ149" s="14" t="s">
        <v>162</v>
      </c>
      <c r="BK149" s="229">
        <f>ROUND(I149*H149,2)</f>
        <v>0</v>
      </c>
      <c r="BL149" s="14" t="s">
        <v>161</v>
      </c>
      <c r="BM149" s="228" t="s">
        <v>191</v>
      </c>
    </row>
    <row r="150" s="2" customFormat="1" ht="21.75" customHeight="1">
      <c r="A150" s="35"/>
      <c r="B150" s="36"/>
      <c r="C150" s="230" t="s">
        <v>192</v>
      </c>
      <c r="D150" s="230" t="s">
        <v>193</v>
      </c>
      <c r="E150" s="231" t="s">
        <v>194</v>
      </c>
      <c r="F150" s="232" t="s">
        <v>195</v>
      </c>
      <c r="G150" s="233" t="s">
        <v>196</v>
      </c>
      <c r="H150" s="234">
        <v>23.483000000000001</v>
      </c>
      <c r="I150" s="235"/>
      <c r="J150" s="236">
        <f>ROUND(I150*H150,2)</f>
        <v>0</v>
      </c>
      <c r="K150" s="237"/>
      <c r="L150" s="238"/>
      <c r="M150" s="239" t="s">
        <v>1</v>
      </c>
      <c r="N150" s="240" t="s">
        <v>41</v>
      </c>
      <c r="O150" s="88"/>
      <c r="P150" s="226">
        <f>O150*H150</f>
        <v>0</v>
      </c>
      <c r="Q150" s="226">
        <v>1</v>
      </c>
      <c r="R150" s="226">
        <f>Q150*H150</f>
        <v>23.483000000000001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171</v>
      </c>
      <c r="AT150" s="228" t="s">
        <v>193</v>
      </c>
      <c r="AU150" s="228" t="s">
        <v>162</v>
      </c>
      <c r="AY150" s="14" t="s">
        <v>155</v>
      </c>
      <c r="BE150" s="229">
        <f>IF(N150="základná",J150,0)</f>
        <v>0</v>
      </c>
      <c r="BF150" s="229">
        <f>IF(N150="znížená",J150,0)</f>
        <v>0</v>
      </c>
      <c r="BG150" s="229">
        <f>IF(N150="zákl. prenesená",J150,0)</f>
        <v>0</v>
      </c>
      <c r="BH150" s="229">
        <f>IF(N150="zníž. prenesená",J150,0)</f>
        <v>0</v>
      </c>
      <c r="BI150" s="229">
        <f>IF(N150="nulová",J150,0)</f>
        <v>0</v>
      </c>
      <c r="BJ150" s="14" t="s">
        <v>162</v>
      </c>
      <c r="BK150" s="229">
        <f>ROUND(I150*H150,2)</f>
        <v>0</v>
      </c>
      <c r="BL150" s="14" t="s">
        <v>161</v>
      </c>
      <c r="BM150" s="228" t="s">
        <v>197</v>
      </c>
    </row>
    <row r="151" s="2" customFormat="1" ht="21.75" customHeight="1">
      <c r="A151" s="35"/>
      <c r="B151" s="36"/>
      <c r="C151" s="216" t="s">
        <v>177</v>
      </c>
      <c r="D151" s="216" t="s">
        <v>157</v>
      </c>
      <c r="E151" s="217" t="s">
        <v>198</v>
      </c>
      <c r="F151" s="218" t="s">
        <v>199</v>
      </c>
      <c r="G151" s="219" t="s">
        <v>160</v>
      </c>
      <c r="H151" s="220">
        <v>208.44200000000001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41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161</v>
      </c>
      <c r="AT151" s="228" t="s">
        <v>157</v>
      </c>
      <c r="AU151" s="228" t="s">
        <v>162</v>
      </c>
      <c r="AY151" s="14" t="s">
        <v>155</v>
      </c>
      <c r="BE151" s="229">
        <f>IF(N151="základná",J151,0)</f>
        <v>0</v>
      </c>
      <c r="BF151" s="229">
        <f>IF(N151="znížená",J151,0)</f>
        <v>0</v>
      </c>
      <c r="BG151" s="229">
        <f>IF(N151="zákl. prenesená",J151,0)</f>
        <v>0</v>
      </c>
      <c r="BH151" s="229">
        <f>IF(N151="zníž. prenesená",J151,0)</f>
        <v>0</v>
      </c>
      <c r="BI151" s="229">
        <f>IF(N151="nulová",J151,0)</f>
        <v>0</v>
      </c>
      <c r="BJ151" s="14" t="s">
        <v>162</v>
      </c>
      <c r="BK151" s="229">
        <f>ROUND(I151*H151,2)</f>
        <v>0</v>
      </c>
      <c r="BL151" s="14" t="s">
        <v>161</v>
      </c>
      <c r="BM151" s="228" t="s">
        <v>7</v>
      </c>
    </row>
    <row r="152" s="2" customFormat="1" ht="21.75" customHeight="1">
      <c r="A152" s="35"/>
      <c r="B152" s="36"/>
      <c r="C152" s="216" t="s">
        <v>200</v>
      </c>
      <c r="D152" s="216" t="s">
        <v>157</v>
      </c>
      <c r="E152" s="217" t="s">
        <v>201</v>
      </c>
      <c r="F152" s="218" t="s">
        <v>202</v>
      </c>
      <c r="G152" s="219" t="s">
        <v>160</v>
      </c>
      <c r="H152" s="220">
        <v>625.32600000000002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41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161</v>
      </c>
      <c r="AT152" s="228" t="s">
        <v>157</v>
      </c>
      <c r="AU152" s="228" t="s">
        <v>162</v>
      </c>
      <c r="AY152" s="14" t="s">
        <v>155</v>
      </c>
      <c r="BE152" s="229">
        <f>IF(N152="základná",J152,0)</f>
        <v>0</v>
      </c>
      <c r="BF152" s="229">
        <f>IF(N152="znížená",J152,0)</f>
        <v>0</v>
      </c>
      <c r="BG152" s="229">
        <f>IF(N152="zákl. prenesená",J152,0)</f>
        <v>0</v>
      </c>
      <c r="BH152" s="229">
        <f>IF(N152="zníž. prenesená",J152,0)</f>
        <v>0</v>
      </c>
      <c r="BI152" s="229">
        <f>IF(N152="nulová",J152,0)</f>
        <v>0</v>
      </c>
      <c r="BJ152" s="14" t="s">
        <v>162</v>
      </c>
      <c r="BK152" s="229">
        <f>ROUND(I152*H152,2)</f>
        <v>0</v>
      </c>
      <c r="BL152" s="14" t="s">
        <v>161</v>
      </c>
      <c r="BM152" s="228" t="s">
        <v>203</v>
      </c>
    </row>
    <row r="153" s="2" customFormat="1" ht="21.75" customHeight="1">
      <c r="A153" s="35"/>
      <c r="B153" s="36"/>
      <c r="C153" s="216" t="s">
        <v>204</v>
      </c>
      <c r="D153" s="216" t="s">
        <v>157</v>
      </c>
      <c r="E153" s="217" t="s">
        <v>205</v>
      </c>
      <c r="F153" s="218" t="s">
        <v>206</v>
      </c>
      <c r="G153" s="219" t="s">
        <v>196</v>
      </c>
      <c r="H153" s="220">
        <v>333.507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41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161</v>
      </c>
      <c r="AT153" s="228" t="s">
        <v>157</v>
      </c>
      <c r="AU153" s="228" t="s">
        <v>162</v>
      </c>
      <c r="AY153" s="14" t="s">
        <v>155</v>
      </c>
      <c r="BE153" s="229">
        <f>IF(N153="základná",J153,0)</f>
        <v>0</v>
      </c>
      <c r="BF153" s="229">
        <f>IF(N153="znížená",J153,0)</f>
        <v>0</v>
      </c>
      <c r="BG153" s="229">
        <f>IF(N153="zákl. prenesená",J153,0)</f>
        <v>0</v>
      </c>
      <c r="BH153" s="229">
        <f>IF(N153="zníž. prenesená",J153,0)</f>
        <v>0</v>
      </c>
      <c r="BI153" s="229">
        <f>IF(N153="nulová",J153,0)</f>
        <v>0</v>
      </c>
      <c r="BJ153" s="14" t="s">
        <v>162</v>
      </c>
      <c r="BK153" s="229">
        <f>ROUND(I153*H153,2)</f>
        <v>0</v>
      </c>
      <c r="BL153" s="14" t="s">
        <v>161</v>
      </c>
      <c r="BM153" s="228" t="s">
        <v>207</v>
      </c>
    </row>
    <row r="154" s="12" customFormat="1" ht="22.8" customHeight="1">
      <c r="A154" s="12"/>
      <c r="B154" s="200"/>
      <c r="C154" s="201"/>
      <c r="D154" s="202" t="s">
        <v>74</v>
      </c>
      <c r="E154" s="214" t="s">
        <v>162</v>
      </c>
      <c r="F154" s="214" t="s">
        <v>208</v>
      </c>
      <c r="G154" s="201"/>
      <c r="H154" s="201"/>
      <c r="I154" s="204"/>
      <c r="J154" s="215">
        <f>BK154</f>
        <v>0</v>
      </c>
      <c r="K154" s="201"/>
      <c r="L154" s="206"/>
      <c r="M154" s="207"/>
      <c r="N154" s="208"/>
      <c r="O154" s="208"/>
      <c r="P154" s="209">
        <f>SUM(P155:P175)</f>
        <v>0</v>
      </c>
      <c r="Q154" s="208"/>
      <c r="R154" s="209">
        <f>SUM(R155:R175)</f>
        <v>943.66550657000005</v>
      </c>
      <c r="S154" s="208"/>
      <c r="T154" s="210">
        <f>SUM(T155:T175)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1" t="s">
        <v>83</v>
      </c>
      <c r="AT154" s="212" t="s">
        <v>74</v>
      </c>
      <c r="AU154" s="212" t="s">
        <v>83</v>
      </c>
      <c r="AY154" s="211" t="s">
        <v>155</v>
      </c>
      <c r="BK154" s="213">
        <f>SUM(BK155:BK175)</f>
        <v>0</v>
      </c>
    </row>
    <row r="155" s="2" customFormat="1" ht="21.75" customHeight="1">
      <c r="A155" s="35"/>
      <c r="B155" s="36"/>
      <c r="C155" s="216" t="s">
        <v>209</v>
      </c>
      <c r="D155" s="216" t="s">
        <v>157</v>
      </c>
      <c r="E155" s="217" t="s">
        <v>210</v>
      </c>
      <c r="F155" s="218" t="s">
        <v>211</v>
      </c>
      <c r="G155" s="219" t="s">
        <v>160</v>
      </c>
      <c r="H155" s="220">
        <v>16.058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41</v>
      </c>
      <c r="O155" s="88"/>
      <c r="P155" s="226">
        <f>O155*H155</f>
        <v>0</v>
      </c>
      <c r="Q155" s="226">
        <v>2.0699999999999998</v>
      </c>
      <c r="R155" s="226">
        <f>Q155*H155</f>
        <v>33.24006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161</v>
      </c>
      <c r="AT155" s="228" t="s">
        <v>157</v>
      </c>
      <c r="AU155" s="228" t="s">
        <v>162</v>
      </c>
      <c r="AY155" s="14" t="s">
        <v>155</v>
      </c>
      <c r="BE155" s="229">
        <f>IF(N155="základná",J155,0)</f>
        <v>0</v>
      </c>
      <c r="BF155" s="229">
        <f>IF(N155="znížená",J155,0)</f>
        <v>0</v>
      </c>
      <c r="BG155" s="229">
        <f>IF(N155="zákl. prenesená",J155,0)</f>
        <v>0</v>
      </c>
      <c r="BH155" s="229">
        <f>IF(N155="zníž. prenesená",J155,0)</f>
        <v>0</v>
      </c>
      <c r="BI155" s="229">
        <f>IF(N155="nulová",J155,0)</f>
        <v>0</v>
      </c>
      <c r="BJ155" s="14" t="s">
        <v>162</v>
      </c>
      <c r="BK155" s="229">
        <f>ROUND(I155*H155,2)</f>
        <v>0</v>
      </c>
      <c r="BL155" s="14" t="s">
        <v>161</v>
      </c>
      <c r="BM155" s="228" t="s">
        <v>212</v>
      </c>
    </row>
    <row r="156" s="2" customFormat="1" ht="21.75" customHeight="1">
      <c r="A156" s="35"/>
      <c r="B156" s="36"/>
      <c r="C156" s="216" t="s">
        <v>184</v>
      </c>
      <c r="D156" s="216" t="s">
        <v>157</v>
      </c>
      <c r="E156" s="217" t="s">
        <v>213</v>
      </c>
      <c r="F156" s="218" t="s">
        <v>214</v>
      </c>
      <c r="G156" s="219" t="s">
        <v>196</v>
      </c>
      <c r="H156" s="220">
        <v>0.78900000000000003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41</v>
      </c>
      <c r="O156" s="88"/>
      <c r="P156" s="226">
        <f>O156*H156</f>
        <v>0</v>
      </c>
      <c r="Q156" s="226">
        <v>1.002</v>
      </c>
      <c r="R156" s="226">
        <f>Q156*H156</f>
        <v>0.790578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161</v>
      </c>
      <c r="AT156" s="228" t="s">
        <v>157</v>
      </c>
      <c r="AU156" s="228" t="s">
        <v>162</v>
      </c>
      <c r="AY156" s="14" t="s">
        <v>155</v>
      </c>
      <c r="BE156" s="229">
        <f>IF(N156="základná",J156,0)</f>
        <v>0</v>
      </c>
      <c r="BF156" s="229">
        <f>IF(N156="znížená",J156,0)</f>
        <v>0</v>
      </c>
      <c r="BG156" s="229">
        <f>IF(N156="zákl. prenesená",J156,0)</f>
        <v>0</v>
      </c>
      <c r="BH156" s="229">
        <f>IF(N156="zníž. prenesená",J156,0)</f>
        <v>0</v>
      </c>
      <c r="BI156" s="229">
        <f>IF(N156="nulová",J156,0)</f>
        <v>0</v>
      </c>
      <c r="BJ156" s="14" t="s">
        <v>162</v>
      </c>
      <c r="BK156" s="229">
        <f>ROUND(I156*H156,2)</f>
        <v>0</v>
      </c>
      <c r="BL156" s="14" t="s">
        <v>161</v>
      </c>
      <c r="BM156" s="228" t="s">
        <v>215</v>
      </c>
    </row>
    <row r="157" s="2" customFormat="1" ht="33" customHeight="1">
      <c r="A157" s="35"/>
      <c r="B157" s="36"/>
      <c r="C157" s="216" t="s">
        <v>216</v>
      </c>
      <c r="D157" s="216" t="s">
        <v>157</v>
      </c>
      <c r="E157" s="217" t="s">
        <v>217</v>
      </c>
      <c r="F157" s="218" t="s">
        <v>218</v>
      </c>
      <c r="G157" s="219" t="s">
        <v>219</v>
      </c>
      <c r="H157" s="220">
        <v>371.31999999999999</v>
      </c>
      <c r="I157" s="221"/>
      <c r="J157" s="222">
        <f>ROUND(I157*H157,2)</f>
        <v>0</v>
      </c>
      <c r="K157" s="223"/>
      <c r="L157" s="41"/>
      <c r="M157" s="224" t="s">
        <v>1</v>
      </c>
      <c r="N157" s="225" t="s">
        <v>41</v>
      </c>
      <c r="O157" s="88"/>
      <c r="P157" s="226">
        <f>O157*H157</f>
        <v>0</v>
      </c>
      <c r="Q157" s="226">
        <v>0.48599999999999999</v>
      </c>
      <c r="R157" s="226">
        <f>Q157*H157</f>
        <v>180.46151999999998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161</v>
      </c>
      <c r="AT157" s="228" t="s">
        <v>157</v>
      </c>
      <c r="AU157" s="228" t="s">
        <v>162</v>
      </c>
      <c r="AY157" s="14" t="s">
        <v>155</v>
      </c>
      <c r="BE157" s="229">
        <f>IF(N157="základná",J157,0)</f>
        <v>0</v>
      </c>
      <c r="BF157" s="229">
        <f>IF(N157="znížená",J157,0)</f>
        <v>0</v>
      </c>
      <c r="BG157" s="229">
        <f>IF(N157="zákl. prenesená",J157,0)</f>
        <v>0</v>
      </c>
      <c r="BH157" s="229">
        <f>IF(N157="zníž. prenesená",J157,0)</f>
        <v>0</v>
      </c>
      <c r="BI157" s="229">
        <f>IF(N157="nulová",J157,0)</f>
        <v>0</v>
      </c>
      <c r="BJ157" s="14" t="s">
        <v>162</v>
      </c>
      <c r="BK157" s="229">
        <f>ROUND(I157*H157,2)</f>
        <v>0</v>
      </c>
      <c r="BL157" s="14" t="s">
        <v>161</v>
      </c>
      <c r="BM157" s="228" t="s">
        <v>220</v>
      </c>
    </row>
    <row r="158" s="2" customFormat="1" ht="21.75" customHeight="1">
      <c r="A158" s="35"/>
      <c r="B158" s="36"/>
      <c r="C158" s="216" t="s">
        <v>188</v>
      </c>
      <c r="D158" s="216" t="s">
        <v>157</v>
      </c>
      <c r="E158" s="217" t="s">
        <v>221</v>
      </c>
      <c r="F158" s="218" t="s">
        <v>222</v>
      </c>
      <c r="G158" s="219" t="s">
        <v>219</v>
      </c>
      <c r="H158" s="220">
        <v>371.31999999999999</v>
      </c>
      <c r="I158" s="221"/>
      <c r="J158" s="222">
        <f>ROUND(I158*H158,2)</f>
        <v>0</v>
      </c>
      <c r="K158" s="223"/>
      <c r="L158" s="41"/>
      <c r="M158" s="224" t="s">
        <v>1</v>
      </c>
      <c r="N158" s="225" t="s">
        <v>41</v>
      </c>
      <c r="O158" s="88"/>
      <c r="P158" s="226">
        <f>O158*H158</f>
        <v>0</v>
      </c>
      <c r="Q158" s="226">
        <v>0.371</v>
      </c>
      <c r="R158" s="226">
        <f>Q158*H158</f>
        <v>137.75971999999999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161</v>
      </c>
      <c r="AT158" s="228" t="s">
        <v>157</v>
      </c>
      <c r="AU158" s="228" t="s">
        <v>162</v>
      </c>
      <c r="AY158" s="14" t="s">
        <v>155</v>
      </c>
      <c r="BE158" s="229">
        <f>IF(N158="základná",J158,0)</f>
        <v>0</v>
      </c>
      <c r="BF158" s="229">
        <f>IF(N158="znížená",J158,0)</f>
        <v>0</v>
      </c>
      <c r="BG158" s="229">
        <f>IF(N158="zákl. prenesená",J158,0)</f>
        <v>0</v>
      </c>
      <c r="BH158" s="229">
        <f>IF(N158="zníž. prenesená",J158,0)</f>
        <v>0</v>
      </c>
      <c r="BI158" s="229">
        <f>IF(N158="nulová",J158,0)</f>
        <v>0</v>
      </c>
      <c r="BJ158" s="14" t="s">
        <v>162</v>
      </c>
      <c r="BK158" s="229">
        <f>ROUND(I158*H158,2)</f>
        <v>0</v>
      </c>
      <c r="BL158" s="14" t="s">
        <v>161</v>
      </c>
      <c r="BM158" s="228" t="s">
        <v>223</v>
      </c>
    </row>
    <row r="159" s="2" customFormat="1" ht="16.5" customHeight="1">
      <c r="A159" s="35"/>
      <c r="B159" s="36"/>
      <c r="C159" s="216" t="s">
        <v>224</v>
      </c>
      <c r="D159" s="216" t="s">
        <v>157</v>
      </c>
      <c r="E159" s="217" t="s">
        <v>225</v>
      </c>
      <c r="F159" s="218" t="s">
        <v>226</v>
      </c>
      <c r="G159" s="219" t="s">
        <v>160</v>
      </c>
      <c r="H159" s="220">
        <v>101.958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41</v>
      </c>
      <c r="O159" s="88"/>
      <c r="P159" s="226">
        <f>O159*H159</f>
        <v>0</v>
      </c>
      <c r="Q159" s="226">
        <v>2.194</v>
      </c>
      <c r="R159" s="226">
        <f>Q159*H159</f>
        <v>223.695852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161</v>
      </c>
      <c r="AT159" s="228" t="s">
        <v>157</v>
      </c>
      <c r="AU159" s="228" t="s">
        <v>162</v>
      </c>
      <c r="AY159" s="14" t="s">
        <v>155</v>
      </c>
      <c r="BE159" s="229">
        <f>IF(N159="základná",J159,0)</f>
        <v>0</v>
      </c>
      <c r="BF159" s="229">
        <f>IF(N159="znížená",J159,0)</f>
        <v>0</v>
      </c>
      <c r="BG159" s="229">
        <f>IF(N159="zákl. prenesená",J159,0)</f>
        <v>0</v>
      </c>
      <c r="BH159" s="229">
        <f>IF(N159="zníž. prenesená",J159,0)</f>
        <v>0</v>
      </c>
      <c r="BI159" s="229">
        <f>IF(N159="nulová",J159,0)</f>
        <v>0</v>
      </c>
      <c r="BJ159" s="14" t="s">
        <v>162</v>
      </c>
      <c r="BK159" s="229">
        <f>ROUND(I159*H159,2)</f>
        <v>0</v>
      </c>
      <c r="BL159" s="14" t="s">
        <v>161</v>
      </c>
      <c r="BM159" s="228" t="s">
        <v>227</v>
      </c>
    </row>
    <row r="160" s="2" customFormat="1" ht="16.5" customHeight="1">
      <c r="A160" s="35"/>
      <c r="B160" s="36"/>
      <c r="C160" s="216" t="s">
        <v>7</v>
      </c>
      <c r="D160" s="216" t="s">
        <v>157</v>
      </c>
      <c r="E160" s="217" t="s">
        <v>228</v>
      </c>
      <c r="F160" s="218" t="s">
        <v>229</v>
      </c>
      <c r="G160" s="219" t="s">
        <v>196</v>
      </c>
      <c r="H160" s="220">
        <v>4.4100000000000001</v>
      </c>
      <c r="I160" s="221"/>
      <c r="J160" s="222">
        <f>ROUND(I160*H160,2)</f>
        <v>0</v>
      </c>
      <c r="K160" s="223"/>
      <c r="L160" s="41"/>
      <c r="M160" s="224" t="s">
        <v>1</v>
      </c>
      <c r="N160" s="225" t="s">
        <v>41</v>
      </c>
      <c r="O160" s="88"/>
      <c r="P160" s="226">
        <f>O160*H160</f>
        <v>0</v>
      </c>
      <c r="Q160" s="226">
        <v>1.0189999999999999</v>
      </c>
      <c r="R160" s="226">
        <f>Q160*H160</f>
        <v>4.4937899999999997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161</v>
      </c>
      <c r="AT160" s="228" t="s">
        <v>157</v>
      </c>
      <c r="AU160" s="228" t="s">
        <v>162</v>
      </c>
      <c r="AY160" s="14" t="s">
        <v>155</v>
      </c>
      <c r="BE160" s="229">
        <f>IF(N160="základná",J160,0)</f>
        <v>0</v>
      </c>
      <c r="BF160" s="229">
        <f>IF(N160="znížená",J160,0)</f>
        <v>0</v>
      </c>
      <c r="BG160" s="229">
        <f>IF(N160="zákl. prenesená",J160,0)</f>
        <v>0</v>
      </c>
      <c r="BH160" s="229">
        <f>IF(N160="zníž. prenesená",J160,0)</f>
        <v>0</v>
      </c>
      <c r="BI160" s="229">
        <f>IF(N160="nulová",J160,0)</f>
        <v>0</v>
      </c>
      <c r="BJ160" s="14" t="s">
        <v>162</v>
      </c>
      <c r="BK160" s="229">
        <f>ROUND(I160*H160,2)</f>
        <v>0</v>
      </c>
      <c r="BL160" s="14" t="s">
        <v>161</v>
      </c>
      <c r="BM160" s="228" t="s">
        <v>230</v>
      </c>
    </row>
    <row r="161" s="2" customFormat="1" ht="33" customHeight="1">
      <c r="A161" s="35"/>
      <c r="B161" s="36"/>
      <c r="C161" s="216" t="s">
        <v>231</v>
      </c>
      <c r="D161" s="216" t="s">
        <v>157</v>
      </c>
      <c r="E161" s="217" t="s">
        <v>232</v>
      </c>
      <c r="F161" s="218" t="s">
        <v>233</v>
      </c>
      <c r="G161" s="219" t="s">
        <v>160</v>
      </c>
      <c r="H161" s="220">
        <v>2.0249999999999999</v>
      </c>
      <c r="I161" s="221"/>
      <c r="J161" s="222">
        <f>ROUND(I161*H161,2)</f>
        <v>0</v>
      </c>
      <c r="K161" s="223"/>
      <c r="L161" s="41"/>
      <c r="M161" s="224" t="s">
        <v>1</v>
      </c>
      <c r="N161" s="225" t="s">
        <v>41</v>
      </c>
      <c r="O161" s="88"/>
      <c r="P161" s="226">
        <f>O161*H161</f>
        <v>0</v>
      </c>
      <c r="Q161" s="226">
        <v>1.119</v>
      </c>
      <c r="R161" s="226">
        <f>Q161*H161</f>
        <v>2.2659750000000001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161</v>
      </c>
      <c r="AT161" s="228" t="s">
        <v>157</v>
      </c>
      <c r="AU161" s="228" t="s">
        <v>162</v>
      </c>
      <c r="AY161" s="14" t="s">
        <v>155</v>
      </c>
      <c r="BE161" s="229">
        <f>IF(N161="základná",J161,0)</f>
        <v>0</v>
      </c>
      <c r="BF161" s="229">
        <f>IF(N161="znížená",J161,0)</f>
        <v>0</v>
      </c>
      <c r="BG161" s="229">
        <f>IF(N161="zákl. prenesená",J161,0)</f>
        <v>0</v>
      </c>
      <c r="BH161" s="229">
        <f>IF(N161="zníž. prenesená",J161,0)</f>
        <v>0</v>
      </c>
      <c r="BI161" s="229">
        <f>IF(N161="nulová",J161,0)</f>
        <v>0</v>
      </c>
      <c r="BJ161" s="14" t="s">
        <v>162</v>
      </c>
      <c r="BK161" s="229">
        <f>ROUND(I161*H161,2)</f>
        <v>0</v>
      </c>
      <c r="BL161" s="14" t="s">
        <v>161</v>
      </c>
      <c r="BM161" s="228" t="s">
        <v>234</v>
      </c>
    </row>
    <row r="162" s="2" customFormat="1" ht="16.5" customHeight="1">
      <c r="A162" s="35"/>
      <c r="B162" s="36"/>
      <c r="C162" s="230" t="s">
        <v>203</v>
      </c>
      <c r="D162" s="230" t="s">
        <v>193</v>
      </c>
      <c r="E162" s="231" t="s">
        <v>235</v>
      </c>
      <c r="F162" s="232" t="s">
        <v>236</v>
      </c>
      <c r="G162" s="233" t="s">
        <v>237</v>
      </c>
      <c r="H162" s="234">
        <v>110.16</v>
      </c>
      <c r="I162" s="235"/>
      <c r="J162" s="236">
        <f>ROUND(I162*H162,2)</f>
        <v>0</v>
      </c>
      <c r="K162" s="237"/>
      <c r="L162" s="238"/>
      <c r="M162" s="239" t="s">
        <v>1</v>
      </c>
      <c r="N162" s="240" t="s">
        <v>41</v>
      </c>
      <c r="O162" s="88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171</v>
      </c>
      <c r="AT162" s="228" t="s">
        <v>193</v>
      </c>
      <c r="AU162" s="228" t="s">
        <v>162</v>
      </c>
      <c r="AY162" s="14" t="s">
        <v>155</v>
      </c>
      <c r="BE162" s="229">
        <f>IF(N162="základná",J162,0)</f>
        <v>0</v>
      </c>
      <c r="BF162" s="229">
        <f>IF(N162="znížená",J162,0)</f>
        <v>0</v>
      </c>
      <c r="BG162" s="229">
        <f>IF(N162="zákl. prenesená",J162,0)</f>
        <v>0</v>
      </c>
      <c r="BH162" s="229">
        <f>IF(N162="zníž. prenesená",J162,0)</f>
        <v>0</v>
      </c>
      <c r="BI162" s="229">
        <f>IF(N162="nulová",J162,0)</f>
        <v>0</v>
      </c>
      <c r="BJ162" s="14" t="s">
        <v>162</v>
      </c>
      <c r="BK162" s="229">
        <f>ROUND(I162*H162,2)</f>
        <v>0</v>
      </c>
      <c r="BL162" s="14" t="s">
        <v>161</v>
      </c>
      <c r="BM162" s="228" t="s">
        <v>238</v>
      </c>
    </row>
    <row r="163" s="2" customFormat="1" ht="33" customHeight="1">
      <c r="A163" s="35"/>
      <c r="B163" s="36"/>
      <c r="C163" s="216" t="s">
        <v>239</v>
      </c>
      <c r="D163" s="216" t="s">
        <v>157</v>
      </c>
      <c r="E163" s="217" t="s">
        <v>240</v>
      </c>
      <c r="F163" s="218" t="s">
        <v>241</v>
      </c>
      <c r="G163" s="219" t="s">
        <v>160</v>
      </c>
      <c r="H163" s="220">
        <v>3</v>
      </c>
      <c r="I163" s="221"/>
      <c r="J163" s="222">
        <f>ROUND(I163*H163,2)</f>
        <v>0</v>
      </c>
      <c r="K163" s="223"/>
      <c r="L163" s="41"/>
      <c r="M163" s="224" t="s">
        <v>1</v>
      </c>
      <c r="N163" s="225" t="s">
        <v>41</v>
      </c>
      <c r="O163" s="88"/>
      <c r="P163" s="226">
        <f>O163*H163</f>
        <v>0</v>
      </c>
      <c r="Q163" s="226">
        <v>1.3080000000000001</v>
      </c>
      <c r="R163" s="226">
        <f>Q163*H163</f>
        <v>3.9240000000000004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161</v>
      </c>
      <c r="AT163" s="228" t="s">
        <v>157</v>
      </c>
      <c r="AU163" s="228" t="s">
        <v>162</v>
      </c>
      <c r="AY163" s="14" t="s">
        <v>155</v>
      </c>
      <c r="BE163" s="229">
        <f>IF(N163="základná",J163,0)</f>
        <v>0</v>
      </c>
      <c r="BF163" s="229">
        <f>IF(N163="znížená",J163,0)</f>
        <v>0</v>
      </c>
      <c r="BG163" s="229">
        <f>IF(N163="zákl. prenesená",J163,0)</f>
        <v>0</v>
      </c>
      <c r="BH163" s="229">
        <f>IF(N163="zníž. prenesená",J163,0)</f>
        <v>0</v>
      </c>
      <c r="BI163" s="229">
        <f>IF(N163="nulová",J163,0)</f>
        <v>0</v>
      </c>
      <c r="BJ163" s="14" t="s">
        <v>162</v>
      </c>
      <c r="BK163" s="229">
        <f>ROUND(I163*H163,2)</f>
        <v>0</v>
      </c>
      <c r="BL163" s="14" t="s">
        <v>161</v>
      </c>
      <c r="BM163" s="228" t="s">
        <v>242</v>
      </c>
    </row>
    <row r="164" s="2" customFormat="1" ht="16.5" customHeight="1">
      <c r="A164" s="35"/>
      <c r="B164" s="36"/>
      <c r="C164" s="230" t="s">
        <v>207</v>
      </c>
      <c r="D164" s="230" t="s">
        <v>193</v>
      </c>
      <c r="E164" s="231" t="s">
        <v>243</v>
      </c>
      <c r="F164" s="232" t="s">
        <v>244</v>
      </c>
      <c r="G164" s="233" t="s">
        <v>237</v>
      </c>
      <c r="H164" s="234">
        <v>122.40000000000001</v>
      </c>
      <c r="I164" s="235"/>
      <c r="J164" s="236">
        <f>ROUND(I164*H164,2)</f>
        <v>0</v>
      </c>
      <c r="K164" s="237"/>
      <c r="L164" s="238"/>
      <c r="M164" s="239" t="s">
        <v>1</v>
      </c>
      <c r="N164" s="240" t="s">
        <v>41</v>
      </c>
      <c r="O164" s="88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171</v>
      </c>
      <c r="AT164" s="228" t="s">
        <v>193</v>
      </c>
      <c r="AU164" s="228" t="s">
        <v>162</v>
      </c>
      <c r="AY164" s="14" t="s">
        <v>155</v>
      </c>
      <c r="BE164" s="229">
        <f>IF(N164="základná",J164,0)</f>
        <v>0</v>
      </c>
      <c r="BF164" s="229">
        <f>IF(N164="znížená",J164,0)</f>
        <v>0</v>
      </c>
      <c r="BG164" s="229">
        <f>IF(N164="zákl. prenesená",J164,0)</f>
        <v>0</v>
      </c>
      <c r="BH164" s="229">
        <f>IF(N164="zníž. prenesená",J164,0)</f>
        <v>0</v>
      </c>
      <c r="BI164" s="229">
        <f>IF(N164="nulová",J164,0)</f>
        <v>0</v>
      </c>
      <c r="BJ164" s="14" t="s">
        <v>162</v>
      </c>
      <c r="BK164" s="229">
        <f>ROUND(I164*H164,2)</f>
        <v>0</v>
      </c>
      <c r="BL164" s="14" t="s">
        <v>161</v>
      </c>
      <c r="BM164" s="228" t="s">
        <v>245</v>
      </c>
    </row>
    <row r="165" s="2" customFormat="1" ht="33" customHeight="1">
      <c r="A165" s="35"/>
      <c r="B165" s="36"/>
      <c r="C165" s="216" t="s">
        <v>246</v>
      </c>
      <c r="D165" s="216" t="s">
        <v>157</v>
      </c>
      <c r="E165" s="217" t="s">
        <v>247</v>
      </c>
      <c r="F165" s="218" t="s">
        <v>248</v>
      </c>
      <c r="G165" s="219" t="s">
        <v>160</v>
      </c>
      <c r="H165" s="220">
        <v>14.619999999999999</v>
      </c>
      <c r="I165" s="221"/>
      <c r="J165" s="222">
        <f>ROUND(I165*H165,2)</f>
        <v>0</v>
      </c>
      <c r="K165" s="223"/>
      <c r="L165" s="41"/>
      <c r="M165" s="224" t="s">
        <v>1</v>
      </c>
      <c r="N165" s="225" t="s">
        <v>41</v>
      </c>
      <c r="O165" s="88"/>
      <c r="P165" s="226">
        <f>O165*H165</f>
        <v>0</v>
      </c>
      <c r="Q165" s="226">
        <v>1.4099999999999999</v>
      </c>
      <c r="R165" s="226">
        <f>Q165*H165</f>
        <v>20.614199999999997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161</v>
      </c>
      <c r="AT165" s="228" t="s">
        <v>157</v>
      </c>
      <c r="AU165" s="228" t="s">
        <v>162</v>
      </c>
      <c r="AY165" s="14" t="s">
        <v>155</v>
      </c>
      <c r="BE165" s="229">
        <f>IF(N165="základná",J165,0)</f>
        <v>0</v>
      </c>
      <c r="BF165" s="229">
        <f>IF(N165="znížená",J165,0)</f>
        <v>0</v>
      </c>
      <c r="BG165" s="229">
        <f>IF(N165="zákl. prenesená",J165,0)</f>
        <v>0</v>
      </c>
      <c r="BH165" s="229">
        <f>IF(N165="zníž. prenesená",J165,0)</f>
        <v>0</v>
      </c>
      <c r="BI165" s="229">
        <f>IF(N165="nulová",J165,0)</f>
        <v>0</v>
      </c>
      <c r="BJ165" s="14" t="s">
        <v>162</v>
      </c>
      <c r="BK165" s="229">
        <f>ROUND(I165*H165,2)</f>
        <v>0</v>
      </c>
      <c r="BL165" s="14" t="s">
        <v>161</v>
      </c>
      <c r="BM165" s="228" t="s">
        <v>249</v>
      </c>
    </row>
    <row r="166" s="2" customFormat="1" ht="16.5" customHeight="1">
      <c r="A166" s="35"/>
      <c r="B166" s="36"/>
      <c r="C166" s="230" t="s">
        <v>212</v>
      </c>
      <c r="D166" s="230" t="s">
        <v>193</v>
      </c>
      <c r="E166" s="231" t="s">
        <v>250</v>
      </c>
      <c r="F166" s="232" t="s">
        <v>251</v>
      </c>
      <c r="G166" s="233" t="s">
        <v>237</v>
      </c>
      <c r="H166" s="234">
        <v>397.66399999999999</v>
      </c>
      <c r="I166" s="235"/>
      <c r="J166" s="236">
        <f>ROUND(I166*H166,2)</f>
        <v>0</v>
      </c>
      <c r="K166" s="237"/>
      <c r="L166" s="238"/>
      <c r="M166" s="239" t="s">
        <v>1</v>
      </c>
      <c r="N166" s="240" t="s">
        <v>41</v>
      </c>
      <c r="O166" s="88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171</v>
      </c>
      <c r="AT166" s="228" t="s">
        <v>193</v>
      </c>
      <c r="AU166" s="228" t="s">
        <v>162</v>
      </c>
      <c r="AY166" s="14" t="s">
        <v>155</v>
      </c>
      <c r="BE166" s="229">
        <f>IF(N166="základná",J166,0)</f>
        <v>0</v>
      </c>
      <c r="BF166" s="229">
        <f>IF(N166="znížená",J166,0)</f>
        <v>0</v>
      </c>
      <c r="BG166" s="229">
        <f>IF(N166="zákl. prenesená",J166,0)</f>
        <v>0</v>
      </c>
      <c r="BH166" s="229">
        <f>IF(N166="zníž. prenesená",J166,0)</f>
        <v>0</v>
      </c>
      <c r="BI166" s="229">
        <f>IF(N166="nulová",J166,0)</f>
        <v>0</v>
      </c>
      <c r="BJ166" s="14" t="s">
        <v>162</v>
      </c>
      <c r="BK166" s="229">
        <f>ROUND(I166*H166,2)</f>
        <v>0</v>
      </c>
      <c r="BL166" s="14" t="s">
        <v>161</v>
      </c>
      <c r="BM166" s="228" t="s">
        <v>252</v>
      </c>
    </row>
    <row r="167" s="2" customFormat="1" ht="33" customHeight="1">
      <c r="A167" s="35"/>
      <c r="B167" s="36"/>
      <c r="C167" s="216" t="s">
        <v>253</v>
      </c>
      <c r="D167" s="216" t="s">
        <v>157</v>
      </c>
      <c r="E167" s="217" t="s">
        <v>254</v>
      </c>
      <c r="F167" s="218" t="s">
        <v>255</v>
      </c>
      <c r="G167" s="219" t="s">
        <v>160</v>
      </c>
      <c r="H167" s="220">
        <v>25.800000000000001</v>
      </c>
      <c r="I167" s="221"/>
      <c r="J167" s="222">
        <f>ROUND(I167*H167,2)</f>
        <v>0</v>
      </c>
      <c r="K167" s="223"/>
      <c r="L167" s="41"/>
      <c r="M167" s="224" t="s">
        <v>1</v>
      </c>
      <c r="N167" s="225" t="s">
        <v>41</v>
      </c>
      <c r="O167" s="88"/>
      <c r="P167" s="226">
        <f>O167*H167</f>
        <v>0</v>
      </c>
      <c r="Q167" s="226">
        <v>1.542</v>
      </c>
      <c r="R167" s="226">
        <f>Q167*H167</f>
        <v>39.7836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161</v>
      </c>
      <c r="AT167" s="228" t="s">
        <v>157</v>
      </c>
      <c r="AU167" s="228" t="s">
        <v>162</v>
      </c>
      <c r="AY167" s="14" t="s">
        <v>155</v>
      </c>
      <c r="BE167" s="229">
        <f>IF(N167="základná",J167,0)</f>
        <v>0</v>
      </c>
      <c r="BF167" s="229">
        <f>IF(N167="znížená",J167,0)</f>
        <v>0</v>
      </c>
      <c r="BG167" s="229">
        <f>IF(N167="zákl. prenesená",J167,0)</f>
        <v>0</v>
      </c>
      <c r="BH167" s="229">
        <f>IF(N167="zníž. prenesená",J167,0)</f>
        <v>0</v>
      </c>
      <c r="BI167" s="229">
        <f>IF(N167="nulová",J167,0)</f>
        <v>0</v>
      </c>
      <c r="BJ167" s="14" t="s">
        <v>162</v>
      </c>
      <c r="BK167" s="229">
        <f>ROUND(I167*H167,2)</f>
        <v>0</v>
      </c>
      <c r="BL167" s="14" t="s">
        <v>161</v>
      </c>
      <c r="BM167" s="228" t="s">
        <v>256</v>
      </c>
    </row>
    <row r="168" s="2" customFormat="1" ht="16.5" customHeight="1">
      <c r="A168" s="35"/>
      <c r="B168" s="36"/>
      <c r="C168" s="230" t="s">
        <v>215</v>
      </c>
      <c r="D168" s="230" t="s">
        <v>193</v>
      </c>
      <c r="E168" s="231" t="s">
        <v>257</v>
      </c>
      <c r="F168" s="232" t="s">
        <v>258</v>
      </c>
      <c r="G168" s="233" t="s">
        <v>237</v>
      </c>
      <c r="H168" s="234">
        <v>526.32000000000005</v>
      </c>
      <c r="I168" s="235"/>
      <c r="J168" s="236">
        <f>ROUND(I168*H168,2)</f>
        <v>0</v>
      </c>
      <c r="K168" s="237"/>
      <c r="L168" s="238"/>
      <c r="M168" s="239" t="s">
        <v>1</v>
      </c>
      <c r="N168" s="240" t="s">
        <v>41</v>
      </c>
      <c r="O168" s="88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171</v>
      </c>
      <c r="AT168" s="228" t="s">
        <v>193</v>
      </c>
      <c r="AU168" s="228" t="s">
        <v>162</v>
      </c>
      <c r="AY168" s="14" t="s">
        <v>155</v>
      </c>
      <c r="BE168" s="229">
        <f>IF(N168="základná",J168,0)</f>
        <v>0</v>
      </c>
      <c r="BF168" s="229">
        <f>IF(N168="znížená",J168,0)</f>
        <v>0</v>
      </c>
      <c r="BG168" s="229">
        <f>IF(N168="zákl. prenesená",J168,0)</f>
        <v>0</v>
      </c>
      <c r="BH168" s="229">
        <f>IF(N168="zníž. prenesená",J168,0)</f>
        <v>0</v>
      </c>
      <c r="BI168" s="229">
        <f>IF(N168="nulová",J168,0)</f>
        <v>0</v>
      </c>
      <c r="BJ168" s="14" t="s">
        <v>162</v>
      </c>
      <c r="BK168" s="229">
        <f>ROUND(I168*H168,2)</f>
        <v>0</v>
      </c>
      <c r="BL168" s="14" t="s">
        <v>161</v>
      </c>
      <c r="BM168" s="228" t="s">
        <v>259</v>
      </c>
    </row>
    <row r="169" s="2" customFormat="1" ht="21.75" customHeight="1">
      <c r="A169" s="35"/>
      <c r="B169" s="36"/>
      <c r="C169" s="216" t="s">
        <v>260</v>
      </c>
      <c r="D169" s="216" t="s">
        <v>157</v>
      </c>
      <c r="E169" s="217" t="s">
        <v>261</v>
      </c>
      <c r="F169" s="218" t="s">
        <v>262</v>
      </c>
      <c r="G169" s="219" t="s">
        <v>160</v>
      </c>
      <c r="H169" s="220">
        <v>0.58499999999999996</v>
      </c>
      <c r="I169" s="221"/>
      <c r="J169" s="222">
        <f>ROUND(I169*H169,2)</f>
        <v>0</v>
      </c>
      <c r="K169" s="223"/>
      <c r="L169" s="41"/>
      <c r="M169" s="224" t="s">
        <v>1</v>
      </c>
      <c r="N169" s="225" t="s">
        <v>41</v>
      </c>
      <c r="O169" s="88"/>
      <c r="P169" s="226">
        <f>O169*H169</f>
        <v>0</v>
      </c>
      <c r="Q169" s="226">
        <v>2.0539999999999998</v>
      </c>
      <c r="R169" s="226">
        <f>Q169*H169</f>
        <v>1.2015899999999999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161</v>
      </c>
      <c r="AT169" s="228" t="s">
        <v>157</v>
      </c>
      <c r="AU169" s="228" t="s">
        <v>162</v>
      </c>
      <c r="AY169" s="14" t="s">
        <v>155</v>
      </c>
      <c r="BE169" s="229">
        <f>IF(N169="základná",J169,0)</f>
        <v>0</v>
      </c>
      <c r="BF169" s="229">
        <f>IF(N169="znížená",J169,0)</f>
        <v>0</v>
      </c>
      <c r="BG169" s="229">
        <f>IF(N169="zákl. prenesená",J169,0)</f>
        <v>0</v>
      </c>
      <c r="BH169" s="229">
        <f>IF(N169="zníž. prenesená",J169,0)</f>
        <v>0</v>
      </c>
      <c r="BI169" s="229">
        <f>IF(N169="nulová",J169,0)</f>
        <v>0</v>
      </c>
      <c r="BJ169" s="14" t="s">
        <v>162</v>
      </c>
      <c r="BK169" s="229">
        <f>ROUND(I169*H169,2)</f>
        <v>0</v>
      </c>
      <c r="BL169" s="14" t="s">
        <v>161</v>
      </c>
      <c r="BM169" s="228" t="s">
        <v>263</v>
      </c>
    </row>
    <row r="170" s="2" customFormat="1" ht="21.75" customHeight="1">
      <c r="A170" s="35"/>
      <c r="B170" s="36"/>
      <c r="C170" s="216" t="s">
        <v>220</v>
      </c>
      <c r="D170" s="216" t="s">
        <v>157</v>
      </c>
      <c r="E170" s="217" t="s">
        <v>264</v>
      </c>
      <c r="F170" s="218" t="s">
        <v>265</v>
      </c>
      <c r="G170" s="219" t="s">
        <v>219</v>
      </c>
      <c r="H170" s="220">
        <v>36.051000000000002</v>
      </c>
      <c r="I170" s="221"/>
      <c r="J170" s="222">
        <f>ROUND(I170*H170,2)</f>
        <v>0</v>
      </c>
      <c r="K170" s="223"/>
      <c r="L170" s="41"/>
      <c r="M170" s="224" t="s">
        <v>1</v>
      </c>
      <c r="N170" s="225" t="s">
        <v>41</v>
      </c>
      <c r="O170" s="88"/>
      <c r="P170" s="226">
        <f>O170*H170</f>
        <v>0</v>
      </c>
      <c r="Q170" s="226">
        <v>0.0040699999999999998</v>
      </c>
      <c r="R170" s="226">
        <f>Q170*H170</f>
        <v>0.14672757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161</v>
      </c>
      <c r="AT170" s="228" t="s">
        <v>157</v>
      </c>
      <c r="AU170" s="228" t="s">
        <v>162</v>
      </c>
      <c r="AY170" s="14" t="s">
        <v>155</v>
      </c>
      <c r="BE170" s="229">
        <f>IF(N170="základná",J170,0)</f>
        <v>0</v>
      </c>
      <c r="BF170" s="229">
        <f>IF(N170="znížená",J170,0)</f>
        <v>0</v>
      </c>
      <c r="BG170" s="229">
        <f>IF(N170="zákl. prenesená",J170,0)</f>
        <v>0</v>
      </c>
      <c r="BH170" s="229">
        <f>IF(N170="zníž. prenesená",J170,0)</f>
        <v>0</v>
      </c>
      <c r="BI170" s="229">
        <f>IF(N170="nulová",J170,0)</f>
        <v>0</v>
      </c>
      <c r="BJ170" s="14" t="s">
        <v>162</v>
      </c>
      <c r="BK170" s="229">
        <f>ROUND(I170*H170,2)</f>
        <v>0</v>
      </c>
      <c r="BL170" s="14" t="s">
        <v>161</v>
      </c>
      <c r="BM170" s="228" t="s">
        <v>266</v>
      </c>
    </row>
    <row r="171" s="2" customFormat="1" ht="21.75" customHeight="1">
      <c r="A171" s="35"/>
      <c r="B171" s="36"/>
      <c r="C171" s="216" t="s">
        <v>267</v>
      </c>
      <c r="D171" s="216" t="s">
        <v>157</v>
      </c>
      <c r="E171" s="217" t="s">
        <v>268</v>
      </c>
      <c r="F171" s="218" t="s">
        <v>269</v>
      </c>
      <c r="G171" s="219" t="s">
        <v>219</v>
      </c>
      <c r="H171" s="220">
        <v>36.051000000000002</v>
      </c>
      <c r="I171" s="221"/>
      <c r="J171" s="222">
        <f>ROUND(I171*H171,2)</f>
        <v>0</v>
      </c>
      <c r="K171" s="223"/>
      <c r="L171" s="41"/>
      <c r="M171" s="224" t="s">
        <v>1</v>
      </c>
      <c r="N171" s="225" t="s">
        <v>41</v>
      </c>
      <c r="O171" s="88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161</v>
      </c>
      <c r="AT171" s="228" t="s">
        <v>157</v>
      </c>
      <c r="AU171" s="228" t="s">
        <v>162</v>
      </c>
      <c r="AY171" s="14" t="s">
        <v>155</v>
      </c>
      <c r="BE171" s="229">
        <f>IF(N171="základná",J171,0)</f>
        <v>0</v>
      </c>
      <c r="BF171" s="229">
        <f>IF(N171="znížená",J171,0)</f>
        <v>0</v>
      </c>
      <c r="BG171" s="229">
        <f>IF(N171="zákl. prenesená",J171,0)</f>
        <v>0</v>
      </c>
      <c r="BH171" s="229">
        <f>IF(N171="zníž. prenesená",J171,0)</f>
        <v>0</v>
      </c>
      <c r="BI171" s="229">
        <f>IF(N171="nulová",J171,0)</f>
        <v>0</v>
      </c>
      <c r="BJ171" s="14" t="s">
        <v>162</v>
      </c>
      <c r="BK171" s="229">
        <f>ROUND(I171*H171,2)</f>
        <v>0</v>
      </c>
      <c r="BL171" s="14" t="s">
        <v>161</v>
      </c>
      <c r="BM171" s="228" t="s">
        <v>270</v>
      </c>
    </row>
    <row r="172" s="2" customFormat="1" ht="16.5" customHeight="1">
      <c r="A172" s="35"/>
      <c r="B172" s="36"/>
      <c r="C172" s="216" t="s">
        <v>223</v>
      </c>
      <c r="D172" s="216" t="s">
        <v>157</v>
      </c>
      <c r="E172" s="217" t="s">
        <v>271</v>
      </c>
      <c r="F172" s="218" t="s">
        <v>272</v>
      </c>
      <c r="G172" s="219" t="s">
        <v>160</v>
      </c>
      <c r="H172" s="220">
        <v>39.155999999999999</v>
      </c>
      <c r="I172" s="221"/>
      <c r="J172" s="222">
        <f>ROUND(I172*H172,2)</f>
        <v>0</v>
      </c>
      <c r="K172" s="223"/>
      <c r="L172" s="41"/>
      <c r="M172" s="224" t="s">
        <v>1</v>
      </c>
      <c r="N172" s="225" t="s">
        <v>41</v>
      </c>
      <c r="O172" s="88"/>
      <c r="P172" s="226">
        <f>O172*H172</f>
        <v>0</v>
      </c>
      <c r="Q172" s="226">
        <v>2.2349999999999999</v>
      </c>
      <c r="R172" s="226">
        <f>Q172*H172</f>
        <v>87.513659999999987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161</v>
      </c>
      <c r="AT172" s="228" t="s">
        <v>157</v>
      </c>
      <c r="AU172" s="228" t="s">
        <v>162</v>
      </c>
      <c r="AY172" s="14" t="s">
        <v>155</v>
      </c>
      <c r="BE172" s="229">
        <f>IF(N172="základná",J172,0)</f>
        <v>0</v>
      </c>
      <c r="BF172" s="229">
        <f>IF(N172="znížená",J172,0)</f>
        <v>0</v>
      </c>
      <c r="BG172" s="229">
        <f>IF(N172="zákl. prenesená",J172,0)</f>
        <v>0</v>
      </c>
      <c r="BH172" s="229">
        <f>IF(N172="zníž. prenesená",J172,0)</f>
        <v>0</v>
      </c>
      <c r="BI172" s="229">
        <f>IF(N172="nulová",J172,0)</f>
        <v>0</v>
      </c>
      <c r="BJ172" s="14" t="s">
        <v>162</v>
      </c>
      <c r="BK172" s="229">
        <f>ROUND(I172*H172,2)</f>
        <v>0</v>
      </c>
      <c r="BL172" s="14" t="s">
        <v>161</v>
      </c>
      <c r="BM172" s="228" t="s">
        <v>273</v>
      </c>
    </row>
    <row r="173" s="2" customFormat="1" ht="33" customHeight="1">
      <c r="A173" s="35"/>
      <c r="B173" s="36"/>
      <c r="C173" s="216" t="s">
        <v>274</v>
      </c>
      <c r="D173" s="216" t="s">
        <v>157</v>
      </c>
      <c r="E173" s="217" t="s">
        <v>275</v>
      </c>
      <c r="F173" s="218" t="s">
        <v>276</v>
      </c>
      <c r="G173" s="219" t="s">
        <v>219</v>
      </c>
      <c r="H173" s="220">
        <v>746</v>
      </c>
      <c r="I173" s="221"/>
      <c r="J173" s="222">
        <f>ROUND(I173*H173,2)</f>
        <v>0</v>
      </c>
      <c r="K173" s="223"/>
      <c r="L173" s="41"/>
      <c r="M173" s="224" t="s">
        <v>1</v>
      </c>
      <c r="N173" s="225" t="s">
        <v>41</v>
      </c>
      <c r="O173" s="88"/>
      <c r="P173" s="226">
        <f>O173*H173</f>
        <v>0</v>
      </c>
      <c r="Q173" s="226">
        <v>0.0060000000000000001</v>
      </c>
      <c r="R173" s="226">
        <f>Q173*H173</f>
        <v>4.476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161</v>
      </c>
      <c r="AT173" s="228" t="s">
        <v>157</v>
      </c>
      <c r="AU173" s="228" t="s">
        <v>162</v>
      </c>
      <c r="AY173" s="14" t="s">
        <v>155</v>
      </c>
      <c r="BE173" s="229">
        <f>IF(N173="základná",J173,0)</f>
        <v>0</v>
      </c>
      <c r="BF173" s="229">
        <f>IF(N173="znížená",J173,0)</f>
        <v>0</v>
      </c>
      <c r="BG173" s="229">
        <f>IF(N173="zákl. prenesená",J173,0)</f>
        <v>0</v>
      </c>
      <c r="BH173" s="229">
        <f>IF(N173="zníž. prenesená",J173,0)</f>
        <v>0</v>
      </c>
      <c r="BI173" s="229">
        <f>IF(N173="nulová",J173,0)</f>
        <v>0</v>
      </c>
      <c r="BJ173" s="14" t="s">
        <v>162</v>
      </c>
      <c r="BK173" s="229">
        <f>ROUND(I173*H173,2)</f>
        <v>0</v>
      </c>
      <c r="BL173" s="14" t="s">
        <v>161</v>
      </c>
      <c r="BM173" s="228" t="s">
        <v>277</v>
      </c>
    </row>
    <row r="174" s="2" customFormat="1" ht="33" customHeight="1">
      <c r="A174" s="35"/>
      <c r="B174" s="36"/>
      <c r="C174" s="230" t="s">
        <v>227</v>
      </c>
      <c r="D174" s="230" t="s">
        <v>193</v>
      </c>
      <c r="E174" s="231" t="s">
        <v>278</v>
      </c>
      <c r="F174" s="232" t="s">
        <v>279</v>
      </c>
      <c r="G174" s="233" t="s">
        <v>219</v>
      </c>
      <c r="H174" s="234">
        <v>746</v>
      </c>
      <c r="I174" s="235"/>
      <c r="J174" s="236">
        <f>ROUND(I174*H174,2)</f>
        <v>0</v>
      </c>
      <c r="K174" s="237"/>
      <c r="L174" s="238"/>
      <c r="M174" s="239" t="s">
        <v>1</v>
      </c>
      <c r="N174" s="240" t="s">
        <v>41</v>
      </c>
      <c r="O174" s="88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171</v>
      </c>
      <c r="AT174" s="228" t="s">
        <v>193</v>
      </c>
      <c r="AU174" s="228" t="s">
        <v>162</v>
      </c>
      <c r="AY174" s="14" t="s">
        <v>155</v>
      </c>
      <c r="BE174" s="229">
        <f>IF(N174="základná",J174,0)</f>
        <v>0</v>
      </c>
      <c r="BF174" s="229">
        <f>IF(N174="znížená",J174,0)</f>
        <v>0</v>
      </c>
      <c r="BG174" s="229">
        <f>IF(N174="zákl. prenesená",J174,0)</f>
        <v>0</v>
      </c>
      <c r="BH174" s="229">
        <f>IF(N174="zníž. prenesená",J174,0)</f>
        <v>0</v>
      </c>
      <c r="BI174" s="229">
        <f>IF(N174="nulová",J174,0)</f>
        <v>0</v>
      </c>
      <c r="BJ174" s="14" t="s">
        <v>162</v>
      </c>
      <c r="BK174" s="229">
        <f>ROUND(I174*H174,2)</f>
        <v>0</v>
      </c>
      <c r="BL174" s="14" t="s">
        <v>161</v>
      </c>
      <c r="BM174" s="228" t="s">
        <v>280</v>
      </c>
    </row>
    <row r="175" s="2" customFormat="1" ht="16.5" customHeight="1">
      <c r="A175" s="35"/>
      <c r="B175" s="36"/>
      <c r="C175" s="216" t="s">
        <v>281</v>
      </c>
      <c r="D175" s="216" t="s">
        <v>157</v>
      </c>
      <c r="E175" s="217" t="s">
        <v>282</v>
      </c>
      <c r="F175" s="218" t="s">
        <v>283</v>
      </c>
      <c r="G175" s="219" t="s">
        <v>160</v>
      </c>
      <c r="H175" s="220">
        <v>92.661000000000001</v>
      </c>
      <c r="I175" s="221"/>
      <c r="J175" s="222">
        <f>ROUND(I175*H175,2)</f>
        <v>0</v>
      </c>
      <c r="K175" s="223"/>
      <c r="L175" s="41"/>
      <c r="M175" s="224" t="s">
        <v>1</v>
      </c>
      <c r="N175" s="225" t="s">
        <v>41</v>
      </c>
      <c r="O175" s="88"/>
      <c r="P175" s="226">
        <f>O175*H175</f>
        <v>0</v>
      </c>
      <c r="Q175" s="226">
        <v>2.194</v>
      </c>
      <c r="R175" s="226">
        <f>Q175*H175</f>
        <v>203.29823400000001</v>
      </c>
      <c r="S175" s="226">
        <v>0</v>
      </c>
      <c r="T175" s="22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8" t="s">
        <v>161</v>
      </c>
      <c r="AT175" s="228" t="s">
        <v>157</v>
      </c>
      <c r="AU175" s="228" t="s">
        <v>162</v>
      </c>
      <c r="AY175" s="14" t="s">
        <v>155</v>
      </c>
      <c r="BE175" s="229">
        <f>IF(N175="základná",J175,0)</f>
        <v>0</v>
      </c>
      <c r="BF175" s="229">
        <f>IF(N175="znížená",J175,0)</f>
        <v>0</v>
      </c>
      <c r="BG175" s="229">
        <f>IF(N175="zákl. prenesená",J175,0)</f>
        <v>0</v>
      </c>
      <c r="BH175" s="229">
        <f>IF(N175="zníž. prenesená",J175,0)</f>
        <v>0</v>
      </c>
      <c r="BI175" s="229">
        <f>IF(N175="nulová",J175,0)</f>
        <v>0</v>
      </c>
      <c r="BJ175" s="14" t="s">
        <v>162</v>
      </c>
      <c r="BK175" s="229">
        <f>ROUND(I175*H175,2)</f>
        <v>0</v>
      </c>
      <c r="BL175" s="14" t="s">
        <v>161</v>
      </c>
      <c r="BM175" s="228" t="s">
        <v>284</v>
      </c>
    </row>
    <row r="176" s="12" customFormat="1" ht="22.8" customHeight="1">
      <c r="A176" s="12"/>
      <c r="B176" s="200"/>
      <c r="C176" s="201"/>
      <c r="D176" s="202" t="s">
        <v>74</v>
      </c>
      <c r="E176" s="214" t="s">
        <v>165</v>
      </c>
      <c r="F176" s="214" t="s">
        <v>285</v>
      </c>
      <c r="G176" s="201"/>
      <c r="H176" s="201"/>
      <c r="I176" s="204"/>
      <c r="J176" s="215">
        <f>BK176</f>
        <v>0</v>
      </c>
      <c r="K176" s="201"/>
      <c r="L176" s="206"/>
      <c r="M176" s="207"/>
      <c r="N176" s="208"/>
      <c r="O176" s="208"/>
      <c r="P176" s="209">
        <f>SUM(P177:P188)</f>
        <v>0</v>
      </c>
      <c r="Q176" s="208"/>
      <c r="R176" s="209">
        <f>SUM(R177:R188)</f>
        <v>213.32029700000001</v>
      </c>
      <c r="S176" s="208"/>
      <c r="T176" s="210">
        <f>SUM(T177:T188)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1" t="s">
        <v>83</v>
      </c>
      <c r="AT176" s="212" t="s">
        <v>74</v>
      </c>
      <c r="AU176" s="212" t="s">
        <v>83</v>
      </c>
      <c r="AY176" s="211" t="s">
        <v>155</v>
      </c>
      <c r="BK176" s="213">
        <f>SUM(BK177:BK188)</f>
        <v>0</v>
      </c>
    </row>
    <row r="177" s="2" customFormat="1" ht="33" customHeight="1">
      <c r="A177" s="35"/>
      <c r="B177" s="36"/>
      <c r="C177" s="216" t="s">
        <v>230</v>
      </c>
      <c r="D177" s="216" t="s">
        <v>157</v>
      </c>
      <c r="E177" s="217" t="s">
        <v>286</v>
      </c>
      <c r="F177" s="218" t="s">
        <v>287</v>
      </c>
      <c r="G177" s="219" t="s">
        <v>160</v>
      </c>
      <c r="H177" s="220">
        <v>173.69999999999999</v>
      </c>
      <c r="I177" s="221"/>
      <c r="J177" s="222">
        <f>ROUND(I177*H177,2)</f>
        <v>0</v>
      </c>
      <c r="K177" s="223"/>
      <c r="L177" s="41"/>
      <c r="M177" s="224" t="s">
        <v>1</v>
      </c>
      <c r="N177" s="225" t="s">
        <v>41</v>
      </c>
      <c r="O177" s="88"/>
      <c r="P177" s="226">
        <f>O177*H177</f>
        <v>0</v>
      </c>
      <c r="Q177" s="226">
        <v>0.86499999999999999</v>
      </c>
      <c r="R177" s="226">
        <f>Q177*H177</f>
        <v>150.25049999999999</v>
      </c>
      <c r="S177" s="226">
        <v>0</v>
      </c>
      <c r="T177" s="22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8" t="s">
        <v>161</v>
      </c>
      <c r="AT177" s="228" t="s">
        <v>157</v>
      </c>
      <c r="AU177" s="228" t="s">
        <v>162</v>
      </c>
      <c r="AY177" s="14" t="s">
        <v>155</v>
      </c>
      <c r="BE177" s="229">
        <f>IF(N177="základná",J177,0)</f>
        <v>0</v>
      </c>
      <c r="BF177" s="229">
        <f>IF(N177="znížená",J177,0)</f>
        <v>0</v>
      </c>
      <c r="BG177" s="229">
        <f>IF(N177="zákl. prenesená",J177,0)</f>
        <v>0</v>
      </c>
      <c r="BH177" s="229">
        <f>IF(N177="zníž. prenesená",J177,0)</f>
        <v>0</v>
      </c>
      <c r="BI177" s="229">
        <f>IF(N177="nulová",J177,0)</f>
        <v>0</v>
      </c>
      <c r="BJ177" s="14" t="s">
        <v>162</v>
      </c>
      <c r="BK177" s="229">
        <f>ROUND(I177*H177,2)</f>
        <v>0</v>
      </c>
      <c r="BL177" s="14" t="s">
        <v>161</v>
      </c>
      <c r="BM177" s="228" t="s">
        <v>288</v>
      </c>
    </row>
    <row r="178" s="2" customFormat="1" ht="33" customHeight="1">
      <c r="A178" s="35"/>
      <c r="B178" s="36"/>
      <c r="C178" s="216" t="s">
        <v>289</v>
      </c>
      <c r="D178" s="216" t="s">
        <v>157</v>
      </c>
      <c r="E178" s="217" t="s">
        <v>290</v>
      </c>
      <c r="F178" s="218" t="s">
        <v>291</v>
      </c>
      <c r="G178" s="219" t="s">
        <v>292</v>
      </c>
      <c r="H178" s="220">
        <v>264.84300000000002</v>
      </c>
      <c r="I178" s="221"/>
      <c r="J178" s="222">
        <f>ROUND(I178*H178,2)</f>
        <v>0</v>
      </c>
      <c r="K178" s="223"/>
      <c r="L178" s="41"/>
      <c r="M178" s="224" t="s">
        <v>1</v>
      </c>
      <c r="N178" s="225" t="s">
        <v>41</v>
      </c>
      <c r="O178" s="88"/>
      <c r="P178" s="226">
        <f>O178*H178</f>
        <v>0</v>
      </c>
      <c r="Q178" s="226">
        <v>0.11500000000000001</v>
      </c>
      <c r="R178" s="226">
        <f>Q178*H178</f>
        <v>30.456945000000005</v>
      </c>
      <c r="S178" s="226">
        <v>0</v>
      </c>
      <c r="T178" s="22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161</v>
      </c>
      <c r="AT178" s="228" t="s">
        <v>157</v>
      </c>
      <c r="AU178" s="228" t="s">
        <v>162</v>
      </c>
      <c r="AY178" s="14" t="s">
        <v>155</v>
      </c>
      <c r="BE178" s="229">
        <f>IF(N178="základná",J178,0)</f>
        <v>0</v>
      </c>
      <c r="BF178" s="229">
        <f>IF(N178="znížená",J178,0)</f>
        <v>0</v>
      </c>
      <c r="BG178" s="229">
        <f>IF(N178="zákl. prenesená",J178,0)</f>
        <v>0</v>
      </c>
      <c r="BH178" s="229">
        <f>IF(N178="zníž. prenesená",J178,0)</f>
        <v>0</v>
      </c>
      <c r="BI178" s="229">
        <f>IF(N178="nulová",J178,0)</f>
        <v>0</v>
      </c>
      <c r="BJ178" s="14" t="s">
        <v>162</v>
      </c>
      <c r="BK178" s="229">
        <f>ROUND(I178*H178,2)</f>
        <v>0</v>
      </c>
      <c r="BL178" s="14" t="s">
        <v>161</v>
      </c>
      <c r="BM178" s="228" t="s">
        <v>293</v>
      </c>
    </row>
    <row r="179" s="2" customFormat="1" ht="21.75" customHeight="1">
      <c r="A179" s="35"/>
      <c r="B179" s="36"/>
      <c r="C179" s="216" t="s">
        <v>234</v>
      </c>
      <c r="D179" s="216" t="s">
        <v>157</v>
      </c>
      <c r="E179" s="217" t="s">
        <v>294</v>
      </c>
      <c r="F179" s="218" t="s">
        <v>295</v>
      </c>
      <c r="G179" s="219" t="s">
        <v>237</v>
      </c>
      <c r="H179" s="220">
        <v>56</v>
      </c>
      <c r="I179" s="221"/>
      <c r="J179" s="222">
        <f>ROUND(I179*H179,2)</f>
        <v>0</v>
      </c>
      <c r="K179" s="223"/>
      <c r="L179" s="41"/>
      <c r="M179" s="224" t="s">
        <v>1</v>
      </c>
      <c r="N179" s="225" t="s">
        <v>41</v>
      </c>
      <c r="O179" s="88"/>
      <c r="P179" s="226">
        <f>O179*H179</f>
        <v>0</v>
      </c>
      <c r="Q179" s="226">
        <v>0.049000000000000002</v>
      </c>
      <c r="R179" s="226">
        <f>Q179*H179</f>
        <v>2.7440000000000002</v>
      </c>
      <c r="S179" s="226">
        <v>0</v>
      </c>
      <c r="T179" s="22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8" t="s">
        <v>161</v>
      </c>
      <c r="AT179" s="228" t="s">
        <v>157</v>
      </c>
      <c r="AU179" s="228" t="s">
        <v>162</v>
      </c>
      <c r="AY179" s="14" t="s">
        <v>155</v>
      </c>
      <c r="BE179" s="229">
        <f>IF(N179="základná",J179,0)</f>
        <v>0</v>
      </c>
      <c r="BF179" s="229">
        <f>IF(N179="znížená",J179,0)</f>
        <v>0</v>
      </c>
      <c r="BG179" s="229">
        <f>IF(N179="zákl. prenesená",J179,0)</f>
        <v>0</v>
      </c>
      <c r="BH179" s="229">
        <f>IF(N179="zníž. prenesená",J179,0)</f>
        <v>0</v>
      </c>
      <c r="BI179" s="229">
        <f>IF(N179="nulová",J179,0)</f>
        <v>0</v>
      </c>
      <c r="BJ179" s="14" t="s">
        <v>162</v>
      </c>
      <c r="BK179" s="229">
        <f>ROUND(I179*H179,2)</f>
        <v>0</v>
      </c>
      <c r="BL179" s="14" t="s">
        <v>161</v>
      </c>
      <c r="BM179" s="228" t="s">
        <v>296</v>
      </c>
    </row>
    <row r="180" s="2" customFormat="1" ht="21.75" customHeight="1">
      <c r="A180" s="35"/>
      <c r="B180" s="36"/>
      <c r="C180" s="216" t="s">
        <v>297</v>
      </c>
      <c r="D180" s="216" t="s">
        <v>157</v>
      </c>
      <c r="E180" s="217" t="s">
        <v>298</v>
      </c>
      <c r="F180" s="218" t="s">
        <v>299</v>
      </c>
      <c r="G180" s="219" t="s">
        <v>237</v>
      </c>
      <c r="H180" s="220">
        <v>18</v>
      </c>
      <c r="I180" s="221"/>
      <c r="J180" s="222">
        <f>ROUND(I180*H180,2)</f>
        <v>0</v>
      </c>
      <c r="K180" s="223"/>
      <c r="L180" s="41"/>
      <c r="M180" s="224" t="s">
        <v>1</v>
      </c>
      <c r="N180" s="225" t="s">
        <v>41</v>
      </c>
      <c r="O180" s="88"/>
      <c r="P180" s="226">
        <f>O180*H180</f>
        <v>0</v>
      </c>
      <c r="Q180" s="226">
        <v>0.023</v>
      </c>
      <c r="R180" s="226">
        <f>Q180*H180</f>
        <v>0.41399999999999998</v>
      </c>
      <c r="S180" s="226">
        <v>0</v>
      </c>
      <c r="T180" s="22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8" t="s">
        <v>161</v>
      </c>
      <c r="AT180" s="228" t="s">
        <v>157</v>
      </c>
      <c r="AU180" s="228" t="s">
        <v>162</v>
      </c>
      <c r="AY180" s="14" t="s">
        <v>155</v>
      </c>
      <c r="BE180" s="229">
        <f>IF(N180="základná",J180,0)</f>
        <v>0</v>
      </c>
      <c r="BF180" s="229">
        <f>IF(N180="znížená",J180,0)</f>
        <v>0</v>
      </c>
      <c r="BG180" s="229">
        <f>IF(N180="zákl. prenesená",J180,0)</f>
        <v>0</v>
      </c>
      <c r="BH180" s="229">
        <f>IF(N180="zníž. prenesená",J180,0)</f>
        <v>0</v>
      </c>
      <c r="BI180" s="229">
        <f>IF(N180="nulová",J180,0)</f>
        <v>0</v>
      </c>
      <c r="BJ180" s="14" t="s">
        <v>162</v>
      </c>
      <c r="BK180" s="229">
        <f>ROUND(I180*H180,2)</f>
        <v>0</v>
      </c>
      <c r="BL180" s="14" t="s">
        <v>161</v>
      </c>
      <c r="BM180" s="228" t="s">
        <v>300</v>
      </c>
    </row>
    <row r="181" s="2" customFormat="1" ht="21.75" customHeight="1">
      <c r="A181" s="35"/>
      <c r="B181" s="36"/>
      <c r="C181" s="216" t="s">
        <v>238</v>
      </c>
      <c r="D181" s="216" t="s">
        <v>157</v>
      </c>
      <c r="E181" s="217" t="s">
        <v>301</v>
      </c>
      <c r="F181" s="218" t="s">
        <v>302</v>
      </c>
      <c r="G181" s="219" t="s">
        <v>219</v>
      </c>
      <c r="H181" s="220">
        <v>75.599999999999994</v>
      </c>
      <c r="I181" s="221"/>
      <c r="J181" s="222">
        <f>ROUND(I181*H181,2)</f>
        <v>0</v>
      </c>
      <c r="K181" s="223"/>
      <c r="L181" s="41"/>
      <c r="M181" s="224" t="s">
        <v>1</v>
      </c>
      <c r="N181" s="225" t="s">
        <v>41</v>
      </c>
      <c r="O181" s="88"/>
      <c r="P181" s="226">
        <f>O181*H181</f>
        <v>0</v>
      </c>
      <c r="Q181" s="226">
        <v>0.00055999999999999995</v>
      </c>
      <c r="R181" s="226">
        <f>Q181*H181</f>
        <v>0.042335999999999992</v>
      </c>
      <c r="S181" s="226">
        <v>0</v>
      </c>
      <c r="T181" s="22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8" t="s">
        <v>161</v>
      </c>
      <c r="AT181" s="228" t="s">
        <v>157</v>
      </c>
      <c r="AU181" s="228" t="s">
        <v>162</v>
      </c>
      <c r="AY181" s="14" t="s">
        <v>155</v>
      </c>
      <c r="BE181" s="229">
        <f>IF(N181="základná",J181,0)</f>
        <v>0</v>
      </c>
      <c r="BF181" s="229">
        <f>IF(N181="znížená",J181,0)</f>
        <v>0</v>
      </c>
      <c r="BG181" s="229">
        <f>IF(N181="zákl. prenesená",J181,0)</f>
        <v>0</v>
      </c>
      <c r="BH181" s="229">
        <f>IF(N181="zníž. prenesená",J181,0)</f>
        <v>0</v>
      </c>
      <c r="BI181" s="229">
        <f>IF(N181="nulová",J181,0)</f>
        <v>0</v>
      </c>
      <c r="BJ181" s="14" t="s">
        <v>162</v>
      </c>
      <c r="BK181" s="229">
        <f>ROUND(I181*H181,2)</f>
        <v>0</v>
      </c>
      <c r="BL181" s="14" t="s">
        <v>161</v>
      </c>
      <c r="BM181" s="228" t="s">
        <v>303</v>
      </c>
    </row>
    <row r="182" s="2" customFormat="1" ht="21.75" customHeight="1">
      <c r="A182" s="35"/>
      <c r="B182" s="36"/>
      <c r="C182" s="216" t="s">
        <v>304</v>
      </c>
      <c r="D182" s="216" t="s">
        <v>157</v>
      </c>
      <c r="E182" s="217" t="s">
        <v>305</v>
      </c>
      <c r="F182" s="218" t="s">
        <v>306</v>
      </c>
      <c r="G182" s="219" t="s">
        <v>219</v>
      </c>
      <c r="H182" s="220">
        <v>75.599999999999994</v>
      </c>
      <c r="I182" s="221"/>
      <c r="J182" s="222">
        <f>ROUND(I182*H182,2)</f>
        <v>0</v>
      </c>
      <c r="K182" s="223"/>
      <c r="L182" s="41"/>
      <c r="M182" s="224" t="s">
        <v>1</v>
      </c>
      <c r="N182" s="225" t="s">
        <v>41</v>
      </c>
      <c r="O182" s="88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8" t="s">
        <v>161</v>
      </c>
      <c r="AT182" s="228" t="s">
        <v>157</v>
      </c>
      <c r="AU182" s="228" t="s">
        <v>162</v>
      </c>
      <c r="AY182" s="14" t="s">
        <v>155</v>
      </c>
      <c r="BE182" s="229">
        <f>IF(N182="základná",J182,0)</f>
        <v>0</v>
      </c>
      <c r="BF182" s="229">
        <f>IF(N182="znížená",J182,0)</f>
        <v>0</v>
      </c>
      <c r="BG182" s="229">
        <f>IF(N182="zákl. prenesená",J182,0)</f>
        <v>0</v>
      </c>
      <c r="BH182" s="229">
        <f>IF(N182="zníž. prenesená",J182,0)</f>
        <v>0</v>
      </c>
      <c r="BI182" s="229">
        <f>IF(N182="nulová",J182,0)</f>
        <v>0</v>
      </c>
      <c r="BJ182" s="14" t="s">
        <v>162</v>
      </c>
      <c r="BK182" s="229">
        <f>ROUND(I182*H182,2)</f>
        <v>0</v>
      </c>
      <c r="BL182" s="14" t="s">
        <v>161</v>
      </c>
      <c r="BM182" s="228" t="s">
        <v>307</v>
      </c>
    </row>
    <row r="183" s="2" customFormat="1" ht="21.75" customHeight="1">
      <c r="A183" s="35"/>
      <c r="B183" s="36"/>
      <c r="C183" s="216" t="s">
        <v>242</v>
      </c>
      <c r="D183" s="216" t="s">
        <v>157</v>
      </c>
      <c r="E183" s="217" t="s">
        <v>308</v>
      </c>
      <c r="F183" s="218" t="s">
        <v>309</v>
      </c>
      <c r="G183" s="219" t="s">
        <v>196</v>
      </c>
      <c r="H183" s="220">
        <v>1.3600000000000001</v>
      </c>
      <c r="I183" s="221"/>
      <c r="J183" s="222">
        <f>ROUND(I183*H183,2)</f>
        <v>0</v>
      </c>
      <c r="K183" s="223"/>
      <c r="L183" s="41"/>
      <c r="M183" s="224" t="s">
        <v>1</v>
      </c>
      <c r="N183" s="225" t="s">
        <v>41</v>
      </c>
      <c r="O183" s="88"/>
      <c r="P183" s="226">
        <f>O183*H183</f>
        <v>0</v>
      </c>
      <c r="Q183" s="226">
        <v>1.02</v>
      </c>
      <c r="R183" s="226">
        <f>Q183*H183</f>
        <v>1.3872000000000002</v>
      </c>
      <c r="S183" s="226">
        <v>0</v>
      </c>
      <c r="T183" s="22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8" t="s">
        <v>161</v>
      </c>
      <c r="AT183" s="228" t="s">
        <v>157</v>
      </c>
      <c r="AU183" s="228" t="s">
        <v>162</v>
      </c>
      <c r="AY183" s="14" t="s">
        <v>155</v>
      </c>
      <c r="BE183" s="229">
        <f>IF(N183="základná",J183,0)</f>
        <v>0</v>
      </c>
      <c r="BF183" s="229">
        <f>IF(N183="znížená",J183,0)</f>
        <v>0</v>
      </c>
      <c r="BG183" s="229">
        <f>IF(N183="zákl. prenesená",J183,0)</f>
        <v>0</v>
      </c>
      <c r="BH183" s="229">
        <f>IF(N183="zníž. prenesená",J183,0)</f>
        <v>0</v>
      </c>
      <c r="BI183" s="229">
        <f>IF(N183="nulová",J183,0)</f>
        <v>0</v>
      </c>
      <c r="BJ183" s="14" t="s">
        <v>162</v>
      </c>
      <c r="BK183" s="229">
        <f>ROUND(I183*H183,2)</f>
        <v>0</v>
      </c>
      <c r="BL183" s="14" t="s">
        <v>161</v>
      </c>
      <c r="BM183" s="228" t="s">
        <v>310</v>
      </c>
    </row>
    <row r="184" s="2" customFormat="1" ht="21.75" customHeight="1">
      <c r="A184" s="35"/>
      <c r="B184" s="36"/>
      <c r="C184" s="216" t="s">
        <v>311</v>
      </c>
      <c r="D184" s="216" t="s">
        <v>157</v>
      </c>
      <c r="E184" s="217" t="s">
        <v>312</v>
      </c>
      <c r="F184" s="218" t="s">
        <v>313</v>
      </c>
      <c r="G184" s="219" t="s">
        <v>160</v>
      </c>
      <c r="H184" s="220">
        <v>7.7220000000000004</v>
      </c>
      <c r="I184" s="221"/>
      <c r="J184" s="222">
        <f>ROUND(I184*H184,2)</f>
        <v>0</v>
      </c>
      <c r="K184" s="223"/>
      <c r="L184" s="41"/>
      <c r="M184" s="224" t="s">
        <v>1</v>
      </c>
      <c r="N184" s="225" t="s">
        <v>41</v>
      </c>
      <c r="O184" s="88"/>
      <c r="P184" s="226">
        <f>O184*H184</f>
        <v>0</v>
      </c>
      <c r="Q184" s="226">
        <v>2.4020000000000001</v>
      </c>
      <c r="R184" s="226">
        <f>Q184*H184</f>
        <v>18.548244</v>
      </c>
      <c r="S184" s="226">
        <v>0</v>
      </c>
      <c r="T184" s="22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8" t="s">
        <v>161</v>
      </c>
      <c r="AT184" s="228" t="s">
        <v>157</v>
      </c>
      <c r="AU184" s="228" t="s">
        <v>162</v>
      </c>
      <c r="AY184" s="14" t="s">
        <v>155</v>
      </c>
      <c r="BE184" s="229">
        <f>IF(N184="základná",J184,0)</f>
        <v>0</v>
      </c>
      <c r="BF184" s="229">
        <f>IF(N184="znížená",J184,0)</f>
        <v>0</v>
      </c>
      <c r="BG184" s="229">
        <f>IF(N184="zákl. prenesená",J184,0)</f>
        <v>0</v>
      </c>
      <c r="BH184" s="229">
        <f>IF(N184="zníž. prenesená",J184,0)</f>
        <v>0</v>
      </c>
      <c r="BI184" s="229">
        <f>IF(N184="nulová",J184,0)</f>
        <v>0</v>
      </c>
      <c r="BJ184" s="14" t="s">
        <v>162</v>
      </c>
      <c r="BK184" s="229">
        <f>ROUND(I184*H184,2)</f>
        <v>0</v>
      </c>
      <c r="BL184" s="14" t="s">
        <v>161</v>
      </c>
      <c r="BM184" s="228" t="s">
        <v>314</v>
      </c>
    </row>
    <row r="185" s="2" customFormat="1" ht="21.75" customHeight="1">
      <c r="A185" s="35"/>
      <c r="B185" s="36"/>
      <c r="C185" s="216" t="s">
        <v>245</v>
      </c>
      <c r="D185" s="216" t="s">
        <v>157</v>
      </c>
      <c r="E185" s="217" t="s">
        <v>315</v>
      </c>
      <c r="F185" s="218" t="s">
        <v>316</v>
      </c>
      <c r="G185" s="219" t="s">
        <v>219</v>
      </c>
      <c r="H185" s="220">
        <v>46.799999999999997</v>
      </c>
      <c r="I185" s="221"/>
      <c r="J185" s="222">
        <f>ROUND(I185*H185,2)</f>
        <v>0</v>
      </c>
      <c r="K185" s="223"/>
      <c r="L185" s="41"/>
      <c r="M185" s="224" t="s">
        <v>1</v>
      </c>
      <c r="N185" s="225" t="s">
        <v>41</v>
      </c>
      <c r="O185" s="88"/>
      <c r="P185" s="226">
        <f>O185*H185</f>
        <v>0</v>
      </c>
      <c r="Q185" s="226">
        <v>0.0015399999999999999</v>
      </c>
      <c r="R185" s="226">
        <f>Q185*H185</f>
        <v>0.072071999999999997</v>
      </c>
      <c r="S185" s="226">
        <v>0</v>
      </c>
      <c r="T185" s="22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8" t="s">
        <v>161</v>
      </c>
      <c r="AT185" s="228" t="s">
        <v>157</v>
      </c>
      <c r="AU185" s="228" t="s">
        <v>162</v>
      </c>
      <c r="AY185" s="14" t="s">
        <v>155</v>
      </c>
      <c r="BE185" s="229">
        <f>IF(N185="základná",J185,0)</f>
        <v>0</v>
      </c>
      <c r="BF185" s="229">
        <f>IF(N185="znížená",J185,0)</f>
        <v>0</v>
      </c>
      <c r="BG185" s="229">
        <f>IF(N185="zákl. prenesená",J185,0)</f>
        <v>0</v>
      </c>
      <c r="BH185" s="229">
        <f>IF(N185="zníž. prenesená",J185,0)</f>
        <v>0</v>
      </c>
      <c r="BI185" s="229">
        <f>IF(N185="nulová",J185,0)</f>
        <v>0</v>
      </c>
      <c r="BJ185" s="14" t="s">
        <v>162</v>
      </c>
      <c r="BK185" s="229">
        <f>ROUND(I185*H185,2)</f>
        <v>0</v>
      </c>
      <c r="BL185" s="14" t="s">
        <v>161</v>
      </c>
      <c r="BM185" s="228" t="s">
        <v>317</v>
      </c>
    </row>
    <row r="186" s="2" customFormat="1" ht="21.75" customHeight="1">
      <c r="A186" s="35"/>
      <c r="B186" s="36"/>
      <c r="C186" s="216" t="s">
        <v>318</v>
      </c>
      <c r="D186" s="216" t="s">
        <v>157</v>
      </c>
      <c r="E186" s="217" t="s">
        <v>319</v>
      </c>
      <c r="F186" s="218" t="s">
        <v>320</v>
      </c>
      <c r="G186" s="219" t="s">
        <v>219</v>
      </c>
      <c r="H186" s="220">
        <v>46.799999999999997</v>
      </c>
      <c r="I186" s="221"/>
      <c r="J186" s="222">
        <f>ROUND(I186*H186,2)</f>
        <v>0</v>
      </c>
      <c r="K186" s="223"/>
      <c r="L186" s="41"/>
      <c r="M186" s="224" t="s">
        <v>1</v>
      </c>
      <c r="N186" s="225" t="s">
        <v>41</v>
      </c>
      <c r="O186" s="88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161</v>
      </c>
      <c r="AT186" s="228" t="s">
        <v>157</v>
      </c>
      <c r="AU186" s="228" t="s">
        <v>162</v>
      </c>
      <c r="AY186" s="14" t="s">
        <v>155</v>
      </c>
      <c r="BE186" s="229">
        <f>IF(N186="základná",J186,0)</f>
        <v>0</v>
      </c>
      <c r="BF186" s="229">
        <f>IF(N186="znížená",J186,0)</f>
        <v>0</v>
      </c>
      <c r="BG186" s="229">
        <f>IF(N186="zákl. prenesená",J186,0)</f>
        <v>0</v>
      </c>
      <c r="BH186" s="229">
        <f>IF(N186="zníž. prenesená",J186,0)</f>
        <v>0</v>
      </c>
      <c r="BI186" s="229">
        <f>IF(N186="nulová",J186,0)</f>
        <v>0</v>
      </c>
      <c r="BJ186" s="14" t="s">
        <v>162</v>
      </c>
      <c r="BK186" s="229">
        <f>ROUND(I186*H186,2)</f>
        <v>0</v>
      </c>
      <c r="BL186" s="14" t="s">
        <v>161</v>
      </c>
      <c r="BM186" s="228" t="s">
        <v>321</v>
      </c>
    </row>
    <row r="187" s="2" customFormat="1" ht="33" customHeight="1">
      <c r="A187" s="35"/>
      <c r="B187" s="36"/>
      <c r="C187" s="216" t="s">
        <v>249</v>
      </c>
      <c r="D187" s="216" t="s">
        <v>157</v>
      </c>
      <c r="E187" s="217" t="s">
        <v>322</v>
      </c>
      <c r="F187" s="218" t="s">
        <v>323</v>
      </c>
      <c r="G187" s="219" t="s">
        <v>219</v>
      </c>
      <c r="H187" s="220">
        <v>51.479999999999997</v>
      </c>
      <c r="I187" s="221"/>
      <c r="J187" s="222">
        <f>ROUND(I187*H187,2)</f>
        <v>0</v>
      </c>
      <c r="K187" s="223"/>
      <c r="L187" s="41"/>
      <c r="M187" s="224" t="s">
        <v>1</v>
      </c>
      <c r="N187" s="225" t="s">
        <v>41</v>
      </c>
      <c r="O187" s="88"/>
      <c r="P187" s="226">
        <f>O187*H187</f>
        <v>0</v>
      </c>
      <c r="Q187" s="226">
        <v>0.0060000000000000001</v>
      </c>
      <c r="R187" s="226">
        <f>Q187*H187</f>
        <v>0.30887999999999999</v>
      </c>
      <c r="S187" s="226">
        <v>0</v>
      </c>
      <c r="T187" s="22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8" t="s">
        <v>161</v>
      </c>
      <c r="AT187" s="228" t="s">
        <v>157</v>
      </c>
      <c r="AU187" s="228" t="s">
        <v>162</v>
      </c>
      <c r="AY187" s="14" t="s">
        <v>155</v>
      </c>
      <c r="BE187" s="229">
        <f>IF(N187="základná",J187,0)</f>
        <v>0</v>
      </c>
      <c r="BF187" s="229">
        <f>IF(N187="znížená",J187,0)</f>
        <v>0</v>
      </c>
      <c r="BG187" s="229">
        <f>IF(N187="zákl. prenesená",J187,0)</f>
        <v>0</v>
      </c>
      <c r="BH187" s="229">
        <f>IF(N187="zníž. prenesená",J187,0)</f>
        <v>0</v>
      </c>
      <c r="BI187" s="229">
        <f>IF(N187="nulová",J187,0)</f>
        <v>0</v>
      </c>
      <c r="BJ187" s="14" t="s">
        <v>162</v>
      </c>
      <c r="BK187" s="229">
        <f>ROUND(I187*H187,2)</f>
        <v>0</v>
      </c>
      <c r="BL187" s="14" t="s">
        <v>161</v>
      </c>
      <c r="BM187" s="228" t="s">
        <v>324</v>
      </c>
    </row>
    <row r="188" s="2" customFormat="1" ht="21.75" customHeight="1">
      <c r="A188" s="35"/>
      <c r="B188" s="36"/>
      <c r="C188" s="216" t="s">
        <v>325</v>
      </c>
      <c r="D188" s="216" t="s">
        <v>157</v>
      </c>
      <c r="E188" s="217" t="s">
        <v>326</v>
      </c>
      <c r="F188" s="218" t="s">
        <v>327</v>
      </c>
      <c r="G188" s="219" t="s">
        <v>160</v>
      </c>
      <c r="H188" s="220">
        <v>3.96</v>
      </c>
      <c r="I188" s="221"/>
      <c r="J188" s="222">
        <f>ROUND(I188*H188,2)</f>
        <v>0</v>
      </c>
      <c r="K188" s="223"/>
      <c r="L188" s="41"/>
      <c r="M188" s="224" t="s">
        <v>1</v>
      </c>
      <c r="N188" s="225" t="s">
        <v>41</v>
      </c>
      <c r="O188" s="88"/>
      <c r="P188" s="226">
        <f>O188*H188</f>
        <v>0</v>
      </c>
      <c r="Q188" s="226">
        <v>2.2970000000000002</v>
      </c>
      <c r="R188" s="226">
        <f>Q188*H188</f>
        <v>9.0961200000000009</v>
      </c>
      <c r="S188" s="226">
        <v>0</v>
      </c>
      <c r="T188" s="22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8" t="s">
        <v>161</v>
      </c>
      <c r="AT188" s="228" t="s">
        <v>157</v>
      </c>
      <c r="AU188" s="228" t="s">
        <v>162</v>
      </c>
      <c r="AY188" s="14" t="s">
        <v>155</v>
      </c>
      <c r="BE188" s="229">
        <f>IF(N188="základná",J188,0)</f>
        <v>0</v>
      </c>
      <c r="BF188" s="229">
        <f>IF(N188="znížená",J188,0)</f>
        <v>0</v>
      </c>
      <c r="BG188" s="229">
        <f>IF(N188="zákl. prenesená",J188,0)</f>
        <v>0</v>
      </c>
      <c r="BH188" s="229">
        <f>IF(N188="zníž. prenesená",J188,0)</f>
        <v>0</v>
      </c>
      <c r="BI188" s="229">
        <f>IF(N188="nulová",J188,0)</f>
        <v>0</v>
      </c>
      <c r="BJ188" s="14" t="s">
        <v>162</v>
      </c>
      <c r="BK188" s="229">
        <f>ROUND(I188*H188,2)</f>
        <v>0</v>
      </c>
      <c r="BL188" s="14" t="s">
        <v>161</v>
      </c>
      <c r="BM188" s="228" t="s">
        <v>328</v>
      </c>
    </row>
    <row r="189" s="12" customFormat="1" ht="22.8" customHeight="1">
      <c r="A189" s="12"/>
      <c r="B189" s="200"/>
      <c r="C189" s="201"/>
      <c r="D189" s="202" t="s">
        <v>74</v>
      </c>
      <c r="E189" s="214" t="s">
        <v>161</v>
      </c>
      <c r="F189" s="214" t="s">
        <v>329</v>
      </c>
      <c r="G189" s="201"/>
      <c r="H189" s="201"/>
      <c r="I189" s="204"/>
      <c r="J189" s="215">
        <f>BK189</f>
        <v>0</v>
      </c>
      <c r="K189" s="201"/>
      <c r="L189" s="206"/>
      <c r="M189" s="207"/>
      <c r="N189" s="208"/>
      <c r="O189" s="208"/>
      <c r="P189" s="209">
        <f>SUM(P190:P214)</f>
        <v>0</v>
      </c>
      <c r="Q189" s="208"/>
      <c r="R189" s="209">
        <f>SUM(R190:R214)</f>
        <v>405.21411154000015</v>
      </c>
      <c r="S189" s="208"/>
      <c r="T189" s="210">
        <f>SUM(T190:T214)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1" t="s">
        <v>83</v>
      </c>
      <c r="AT189" s="212" t="s">
        <v>74</v>
      </c>
      <c r="AU189" s="212" t="s">
        <v>83</v>
      </c>
      <c r="AY189" s="211" t="s">
        <v>155</v>
      </c>
      <c r="BK189" s="213">
        <f>SUM(BK190:BK214)</f>
        <v>0</v>
      </c>
    </row>
    <row r="190" s="2" customFormat="1" ht="16.5" customHeight="1">
      <c r="A190" s="35"/>
      <c r="B190" s="36"/>
      <c r="C190" s="216" t="s">
        <v>252</v>
      </c>
      <c r="D190" s="216" t="s">
        <v>157</v>
      </c>
      <c r="E190" s="217" t="s">
        <v>330</v>
      </c>
      <c r="F190" s="218" t="s">
        <v>331</v>
      </c>
      <c r="G190" s="219" t="s">
        <v>219</v>
      </c>
      <c r="H190" s="220">
        <v>523.79999999999995</v>
      </c>
      <c r="I190" s="221"/>
      <c r="J190" s="222">
        <f>ROUND(I190*H190,2)</f>
        <v>0</v>
      </c>
      <c r="K190" s="223"/>
      <c r="L190" s="41"/>
      <c r="M190" s="224" t="s">
        <v>1</v>
      </c>
      <c r="N190" s="225" t="s">
        <v>41</v>
      </c>
      <c r="O190" s="88"/>
      <c r="P190" s="226">
        <f>O190*H190</f>
        <v>0</v>
      </c>
      <c r="Q190" s="226">
        <v>0.0011299999999999999</v>
      </c>
      <c r="R190" s="226">
        <f>Q190*H190</f>
        <v>0.59189399999999992</v>
      </c>
      <c r="S190" s="226">
        <v>0</v>
      </c>
      <c r="T190" s="22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8" t="s">
        <v>161</v>
      </c>
      <c r="AT190" s="228" t="s">
        <v>157</v>
      </c>
      <c r="AU190" s="228" t="s">
        <v>162</v>
      </c>
      <c r="AY190" s="14" t="s">
        <v>155</v>
      </c>
      <c r="BE190" s="229">
        <f>IF(N190="základná",J190,0)</f>
        <v>0</v>
      </c>
      <c r="BF190" s="229">
        <f>IF(N190="znížená",J190,0)</f>
        <v>0</v>
      </c>
      <c r="BG190" s="229">
        <f>IF(N190="zákl. prenesená",J190,0)</f>
        <v>0</v>
      </c>
      <c r="BH190" s="229">
        <f>IF(N190="zníž. prenesená",J190,0)</f>
        <v>0</v>
      </c>
      <c r="BI190" s="229">
        <f>IF(N190="nulová",J190,0)</f>
        <v>0</v>
      </c>
      <c r="BJ190" s="14" t="s">
        <v>162</v>
      </c>
      <c r="BK190" s="229">
        <f>ROUND(I190*H190,2)</f>
        <v>0</v>
      </c>
      <c r="BL190" s="14" t="s">
        <v>161</v>
      </c>
      <c r="BM190" s="228" t="s">
        <v>332</v>
      </c>
    </row>
    <row r="191" s="2" customFormat="1" ht="16.5" customHeight="1">
      <c r="A191" s="35"/>
      <c r="B191" s="36"/>
      <c r="C191" s="216" t="s">
        <v>333</v>
      </c>
      <c r="D191" s="216" t="s">
        <v>157</v>
      </c>
      <c r="E191" s="217" t="s">
        <v>334</v>
      </c>
      <c r="F191" s="218" t="s">
        <v>335</v>
      </c>
      <c r="G191" s="219" t="s">
        <v>219</v>
      </c>
      <c r="H191" s="220">
        <v>523.79999999999995</v>
      </c>
      <c r="I191" s="221"/>
      <c r="J191" s="222">
        <f>ROUND(I191*H191,2)</f>
        <v>0</v>
      </c>
      <c r="K191" s="223"/>
      <c r="L191" s="41"/>
      <c r="M191" s="224" t="s">
        <v>1</v>
      </c>
      <c r="N191" s="225" t="s">
        <v>41</v>
      </c>
      <c r="O191" s="88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8" t="s">
        <v>161</v>
      </c>
      <c r="AT191" s="228" t="s">
        <v>157</v>
      </c>
      <c r="AU191" s="228" t="s">
        <v>162</v>
      </c>
      <c r="AY191" s="14" t="s">
        <v>155</v>
      </c>
      <c r="BE191" s="229">
        <f>IF(N191="základná",J191,0)</f>
        <v>0</v>
      </c>
      <c r="BF191" s="229">
        <f>IF(N191="znížená",J191,0)</f>
        <v>0</v>
      </c>
      <c r="BG191" s="229">
        <f>IF(N191="zákl. prenesená",J191,0)</f>
        <v>0</v>
      </c>
      <c r="BH191" s="229">
        <f>IF(N191="zníž. prenesená",J191,0)</f>
        <v>0</v>
      </c>
      <c r="BI191" s="229">
        <f>IF(N191="nulová",J191,0)</f>
        <v>0</v>
      </c>
      <c r="BJ191" s="14" t="s">
        <v>162</v>
      </c>
      <c r="BK191" s="229">
        <f>ROUND(I191*H191,2)</f>
        <v>0</v>
      </c>
      <c r="BL191" s="14" t="s">
        <v>161</v>
      </c>
      <c r="BM191" s="228" t="s">
        <v>336</v>
      </c>
    </row>
    <row r="192" s="2" customFormat="1" ht="21.75" customHeight="1">
      <c r="A192" s="35"/>
      <c r="B192" s="36"/>
      <c r="C192" s="216" t="s">
        <v>256</v>
      </c>
      <c r="D192" s="216" t="s">
        <v>157</v>
      </c>
      <c r="E192" s="217" t="s">
        <v>337</v>
      </c>
      <c r="F192" s="218" t="s">
        <v>338</v>
      </c>
      <c r="G192" s="219" t="s">
        <v>219</v>
      </c>
      <c r="H192" s="220">
        <v>523.79999999999995</v>
      </c>
      <c r="I192" s="221"/>
      <c r="J192" s="222">
        <f>ROUND(I192*H192,2)</f>
        <v>0</v>
      </c>
      <c r="K192" s="223"/>
      <c r="L192" s="41"/>
      <c r="M192" s="224" t="s">
        <v>1</v>
      </c>
      <c r="N192" s="225" t="s">
        <v>41</v>
      </c>
      <c r="O192" s="88"/>
      <c r="P192" s="226">
        <f>O192*H192</f>
        <v>0</v>
      </c>
      <c r="Q192" s="226">
        <v>0.0038700000000000002</v>
      </c>
      <c r="R192" s="226">
        <f>Q192*H192</f>
        <v>2.0271059999999999</v>
      </c>
      <c r="S192" s="226">
        <v>0</v>
      </c>
      <c r="T192" s="22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8" t="s">
        <v>161</v>
      </c>
      <c r="AT192" s="228" t="s">
        <v>157</v>
      </c>
      <c r="AU192" s="228" t="s">
        <v>162</v>
      </c>
      <c r="AY192" s="14" t="s">
        <v>155</v>
      </c>
      <c r="BE192" s="229">
        <f>IF(N192="základná",J192,0)</f>
        <v>0</v>
      </c>
      <c r="BF192" s="229">
        <f>IF(N192="znížená",J192,0)</f>
        <v>0</v>
      </c>
      <c r="BG192" s="229">
        <f>IF(N192="zákl. prenesená",J192,0)</f>
        <v>0</v>
      </c>
      <c r="BH192" s="229">
        <f>IF(N192="zníž. prenesená",J192,0)</f>
        <v>0</v>
      </c>
      <c r="BI192" s="229">
        <f>IF(N192="nulová",J192,0)</f>
        <v>0</v>
      </c>
      <c r="BJ192" s="14" t="s">
        <v>162</v>
      </c>
      <c r="BK192" s="229">
        <f>ROUND(I192*H192,2)</f>
        <v>0</v>
      </c>
      <c r="BL192" s="14" t="s">
        <v>161</v>
      </c>
      <c r="BM192" s="228" t="s">
        <v>339</v>
      </c>
    </row>
    <row r="193" s="2" customFormat="1" ht="21.75" customHeight="1">
      <c r="A193" s="35"/>
      <c r="B193" s="36"/>
      <c r="C193" s="216" t="s">
        <v>340</v>
      </c>
      <c r="D193" s="216" t="s">
        <v>157</v>
      </c>
      <c r="E193" s="217" t="s">
        <v>341</v>
      </c>
      <c r="F193" s="218" t="s">
        <v>342</v>
      </c>
      <c r="G193" s="219" t="s">
        <v>219</v>
      </c>
      <c r="H193" s="220">
        <v>523.79999999999995</v>
      </c>
      <c r="I193" s="221"/>
      <c r="J193" s="222">
        <f>ROUND(I193*H193,2)</f>
        <v>0</v>
      </c>
      <c r="K193" s="223"/>
      <c r="L193" s="41"/>
      <c r="M193" s="224" t="s">
        <v>1</v>
      </c>
      <c r="N193" s="225" t="s">
        <v>41</v>
      </c>
      <c r="O193" s="88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8" t="s">
        <v>161</v>
      </c>
      <c r="AT193" s="228" t="s">
        <v>157</v>
      </c>
      <c r="AU193" s="228" t="s">
        <v>162</v>
      </c>
      <c r="AY193" s="14" t="s">
        <v>155</v>
      </c>
      <c r="BE193" s="229">
        <f>IF(N193="základná",J193,0)</f>
        <v>0</v>
      </c>
      <c r="BF193" s="229">
        <f>IF(N193="znížená",J193,0)</f>
        <v>0</v>
      </c>
      <c r="BG193" s="229">
        <f>IF(N193="zákl. prenesená",J193,0)</f>
        <v>0</v>
      </c>
      <c r="BH193" s="229">
        <f>IF(N193="zníž. prenesená",J193,0)</f>
        <v>0</v>
      </c>
      <c r="BI193" s="229">
        <f>IF(N193="nulová",J193,0)</f>
        <v>0</v>
      </c>
      <c r="BJ193" s="14" t="s">
        <v>162</v>
      </c>
      <c r="BK193" s="229">
        <f>ROUND(I193*H193,2)</f>
        <v>0</v>
      </c>
      <c r="BL193" s="14" t="s">
        <v>161</v>
      </c>
      <c r="BM193" s="228" t="s">
        <v>343</v>
      </c>
    </row>
    <row r="194" s="2" customFormat="1" ht="44.25" customHeight="1">
      <c r="A194" s="35"/>
      <c r="B194" s="36"/>
      <c r="C194" s="216" t="s">
        <v>259</v>
      </c>
      <c r="D194" s="216" t="s">
        <v>157</v>
      </c>
      <c r="E194" s="217" t="s">
        <v>344</v>
      </c>
      <c r="F194" s="218" t="s">
        <v>345</v>
      </c>
      <c r="G194" s="219" t="s">
        <v>219</v>
      </c>
      <c r="H194" s="220">
        <v>15714</v>
      </c>
      <c r="I194" s="221"/>
      <c r="J194" s="222">
        <f>ROUND(I194*H194,2)</f>
        <v>0</v>
      </c>
      <c r="K194" s="223"/>
      <c r="L194" s="41"/>
      <c r="M194" s="224" t="s">
        <v>1</v>
      </c>
      <c r="N194" s="225" t="s">
        <v>41</v>
      </c>
      <c r="O194" s="88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8" t="s">
        <v>161</v>
      </c>
      <c r="AT194" s="228" t="s">
        <v>157</v>
      </c>
      <c r="AU194" s="228" t="s">
        <v>162</v>
      </c>
      <c r="AY194" s="14" t="s">
        <v>155</v>
      </c>
      <c r="BE194" s="229">
        <f>IF(N194="základná",J194,0)</f>
        <v>0</v>
      </c>
      <c r="BF194" s="229">
        <f>IF(N194="znížená",J194,0)</f>
        <v>0</v>
      </c>
      <c r="BG194" s="229">
        <f>IF(N194="zákl. prenesená",J194,0)</f>
        <v>0</v>
      </c>
      <c r="BH194" s="229">
        <f>IF(N194="zníž. prenesená",J194,0)</f>
        <v>0</v>
      </c>
      <c r="BI194" s="229">
        <f>IF(N194="nulová",J194,0)</f>
        <v>0</v>
      </c>
      <c r="BJ194" s="14" t="s">
        <v>162</v>
      </c>
      <c r="BK194" s="229">
        <f>ROUND(I194*H194,2)</f>
        <v>0</v>
      </c>
      <c r="BL194" s="14" t="s">
        <v>161</v>
      </c>
      <c r="BM194" s="228" t="s">
        <v>346</v>
      </c>
    </row>
    <row r="195" s="2" customFormat="1" ht="21.75" customHeight="1">
      <c r="A195" s="35"/>
      <c r="B195" s="36"/>
      <c r="C195" s="216" t="s">
        <v>347</v>
      </c>
      <c r="D195" s="216" t="s">
        <v>157</v>
      </c>
      <c r="E195" s="217" t="s">
        <v>348</v>
      </c>
      <c r="F195" s="218" t="s">
        <v>349</v>
      </c>
      <c r="G195" s="219" t="s">
        <v>196</v>
      </c>
      <c r="H195" s="220">
        <v>10.718</v>
      </c>
      <c r="I195" s="221"/>
      <c r="J195" s="222">
        <f>ROUND(I195*H195,2)</f>
        <v>0</v>
      </c>
      <c r="K195" s="223"/>
      <c r="L195" s="41"/>
      <c r="M195" s="224" t="s">
        <v>1</v>
      </c>
      <c r="N195" s="225" t="s">
        <v>41</v>
      </c>
      <c r="O195" s="88"/>
      <c r="P195" s="226">
        <f>O195*H195</f>
        <v>0</v>
      </c>
      <c r="Q195" s="226">
        <v>1.016</v>
      </c>
      <c r="R195" s="226">
        <f>Q195*H195</f>
        <v>10.889488</v>
      </c>
      <c r="S195" s="226">
        <v>0</v>
      </c>
      <c r="T195" s="22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8" t="s">
        <v>161</v>
      </c>
      <c r="AT195" s="228" t="s">
        <v>157</v>
      </c>
      <c r="AU195" s="228" t="s">
        <v>162</v>
      </c>
      <c r="AY195" s="14" t="s">
        <v>155</v>
      </c>
      <c r="BE195" s="229">
        <f>IF(N195="základná",J195,0)</f>
        <v>0</v>
      </c>
      <c r="BF195" s="229">
        <f>IF(N195="znížená",J195,0)</f>
        <v>0</v>
      </c>
      <c r="BG195" s="229">
        <f>IF(N195="zákl. prenesená",J195,0)</f>
        <v>0</v>
      </c>
      <c r="BH195" s="229">
        <f>IF(N195="zníž. prenesená",J195,0)</f>
        <v>0</v>
      </c>
      <c r="BI195" s="229">
        <f>IF(N195="nulová",J195,0)</f>
        <v>0</v>
      </c>
      <c r="BJ195" s="14" t="s">
        <v>162</v>
      </c>
      <c r="BK195" s="229">
        <f>ROUND(I195*H195,2)</f>
        <v>0</v>
      </c>
      <c r="BL195" s="14" t="s">
        <v>161</v>
      </c>
      <c r="BM195" s="228" t="s">
        <v>350</v>
      </c>
    </row>
    <row r="196" s="2" customFormat="1" ht="33" customHeight="1">
      <c r="A196" s="35"/>
      <c r="B196" s="36"/>
      <c r="C196" s="216" t="s">
        <v>263</v>
      </c>
      <c r="D196" s="216" t="s">
        <v>157</v>
      </c>
      <c r="E196" s="217" t="s">
        <v>351</v>
      </c>
      <c r="F196" s="218" t="s">
        <v>352</v>
      </c>
      <c r="G196" s="219" t="s">
        <v>219</v>
      </c>
      <c r="H196" s="220">
        <v>640</v>
      </c>
      <c r="I196" s="221"/>
      <c r="J196" s="222">
        <f>ROUND(I196*H196,2)</f>
        <v>0</v>
      </c>
      <c r="K196" s="223"/>
      <c r="L196" s="41"/>
      <c r="M196" s="224" t="s">
        <v>1</v>
      </c>
      <c r="N196" s="225" t="s">
        <v>41</v>
      </c>
      <c r="O196" s="88"/>
      <c r="P196" s="226">
        <f>O196*H196</f>
        <v>0</v>
      </c>
      <c r="Q196" s="226">
        <v>0.0060000000000000001</v>
      </c>
      <c r="R196" s="226">
        <f>Q196*H196</f>
        <v>3.8399999999999999</v>
      </c>
      <c r="S196" s="226">
        <v>0</v>
      </c>
      <c r="T196" s="22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8" t="s">
        <v>161</v>
      </c>
      <c r="AT196" s="228" t="s">
        <v>157</v>
      </c>
      <c r="AU196" s="228" t="s">
        <v>162</v>
      </c>
      <c r="AY196" s="14" t="s">
        <v>155</v>
      </c>
      <c r="BE196" s="229">
        <f>IF(N196="základná",J196,0)</f>
        <v>0</v>
      </c>
      <c r="BF196" s="229">
        <f>IF(N196="znížená",J196,0)</f>
        <v>0</v>
      </c>
      <c r="BG196" s="229">
        <f>IF(N196="zákl. prenesená",J196,0)</f>
        <v>0</v>
      </c>
      <c r="BH196" s="229">
        <f>IF(N196="zníž. prenesená",J196,0)</f>
        <v>0</v>
      </c>
      <c r="BI196" s="229">
        <f>IF(N196="nulová",J196,0)</f>
        <v>0</v>
      </c>
      <c r="BJ196" s="14" t="s">
        <v>162</v>
      </c>
      <c r="BK196" s="229">
        <f>ROUND(I196*H196,2)</f>
        <v>0</v>
      </c>
      <c r="BL196" s="14" t="s">
        <v>161</v>
      </c>
      <c r="BM196" s="228" t="s">
        <v>353</v>
      </c>
    </row>
    <row r="197" s="2" customFormat="1" ht="33" customHeight="1">
      <c r="A197" s="35"/>
      <c r="B197" s="36"/>
      <c r="C197" s="230" t="s">
        <v>354</v>
      </c>
      <c r="D197" s="230" t="s">
        <v>193</v>
      </c>
      <c r="E197" s="231" t="s">
        <v>355</v>
      </c>
      <c r="F197" s="232" t="s">
        <v>356</v>
      </c>
      <c r="G197" s="233" t="s">
        <v>219</v>
      </c>
      <c r="H197" s="234">
        <v>640</v>
      </c>
      <c r="I197" s="235"/>
      <c r="J197" s="236">
        <f>ROUND(I197*H197,2)</f>
        <v>0</v>
      </c>
      <c r="K197" s="237"/>
      <c r="L197" s="238"/>
      <c r="M197" s="239" t="s">
        <v>1</v>
      </c>
      <c r="N197" s="240" t="s">
        <v>41</v>
      </c>
      <c r="O197" s="88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8" t="s">
        <v>171</v>
      </c>
      <c r="AT197" s="228" t="s">
        <v>193</v>
      </c>
      <c r="AU197" s="228" t="s">
        <v>162</v>
      </c>
      <c r="AY197" s="14" t="s">
        <v>155</v>
      </c>
      <c r="BE197" s="229">
        <f>IF(N197="základná",J197,0)</f>
        <v>0</v>
      </c>
      <c r="BF197" s="229">
        <f>IF(N197="znížená",J197,0)</f>
        <v>0</v>
      </c>
      <c r="BG197" s="229">
        <f>IF(N197="zákl. prenesená",J197,0)</f>
        <v>0</v>
      </c>
      <c r="BH197" s="229">
        <f>IF(N197="zníž. prenesená",J197,0)</f>
        <v>0</v>
      </c>
      <c r="BI197" s="229">
        <f>IF(N197="nulová",J197,0)</f>
        <v>0</v>
      </c>
      <c r="BJ197" s="14" t="s">
        <v>162</v>
      </c>
      <c r="BK197" s="229">
        <f>ROUND(I197*H197,2)</f>
        <v>0</v>
      </c>
      <c r="BL197" s="14" t="s">
        <v>161</v>
      </c>
      <c r="BM197" s="228" t="s">
        <v>357</v>
      </c>
    </row>
    <row r="198" s="2" customFormat="1" ht="21.75" customHeight="1">
      <c r="A198" s="35"/>
      <c r="B198" s="36"/>
      <c r="C198" s="216" t="s">
        <v>266</v>
      </c>
      <c r="D198" s="216" t="s">
        <v>157</v>
      </c>
      <c r="E198" s="217" t="s">
        <v>358</v>
      </c>
      <c r="F198" s="218" t="s">
        <v>359</v>
      </c>
      <c r="G198" s="219" t="s">
        <v>160</v>
      </c>
      <c r="H198" s="220">
        <v>115.236</v>
      </c>
      <c r="I198" s="221"/>
      <c r="J198" s="222">
        <f>ROUND(I198*H198,2)</f>
        <v>0</v>
      </c>
      <c r="K198" s="223"/>
      <c r="L198" s="41"/>
      <c r="M198" s="224" t="s">
        <v>1</v>
      </c>
      <c r="N198" s="225" t="s">
        <v>41</v>
      </c>
      <c r="O198" s="88"/>
      <c r="P198" s="226">
        <f>O198*H198</f>
        <v>0</v>
      </c>
      <c r="Q198" s="226">
        <v>2.2970000000000002</v>
      </c>
      <c r="R198" s="226">
        <f>Q198*H198</f>
        <v>264.69709200000005</v>
      </c>
      <c r="S198" s="226">
        <v>0</v>
      </c>
      <c r="T198" s="22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8" t="s">
        <v>161</v>
      </c>
      <c r="AT198" s="228" t="s">
        <v>157</v>
      </c>
      <c r="AU198" s="228" t="s">
        <v>162</v>
      </c>
      <c r="AY198" s="14" t="s">
        <v>155</v>
      </c>
      <c r="BE198" s="229">
        <f>IF(N198="základná",J198,0)</f>
        <v>0</v>
      </c>
      <c r="BF198" s="229">
        <f>IF(N198="znížená",J198,0)</f>
        <v>0</v>
      </c>
      <c r="BG198" s="229">
        <f>IF(N198="zákl. prenesená",J198,0)</f>
        <v>0</v>
      </c>
      <c r="BH198" s="229">
        <f>IF(N198="zníž. prenesená",J198,0)</f>
        <v>0</v>
      </c>
      <c r="BI198" s="229">
        <f>IF(N198="nulová",J198,0)</f>
        <v>0</v>
      </c>
      <c r="BJ198" s="14" t="s">
        <v>162</v>
      </c>
      <c r="BK198" s="229">
        <f>ROUND(I198*H198,2)</f>
        <v>0</v>
      </c>
      <c r="BL198" s="14" t="s">
        <v>161</v>
      </c>
      <c r="BM198" s="228" t="s">
        <v>360</v>
      </c>
    </row>
    <row r="199" s="2" customFormat="1" ht="16.5" customHeight="1">
      <c r="A199" s="35"/>
      <c r="B199" s="36"/>
      <c r="C199" s="216" t="s">
        <v>361</v>
      </c>
      <c r="D199" s="216" t="s">
        <v>157</v>
      </c>
      <c r="E199" s="217" t="s">
        <v>362</v>
      </c>
      <c r="F199" s="218" t="s">
        <v>363</v>
      </c>
      <c r="G199" s="219" t="s">
        <v>237</v>
      </c>
      <c r="H199" s="220">
        <v>1152</v>
      </c>
      <c r="I199" s="221"/>
      <c r="J199" s="222">
        <f>ROUND(I199*H199,2)</f>
        <v>0</v>
      </c>
      <c r="K199" s="223"/>
      <c r="L199" s="41"/>
      <c r="M199" s="224" t="s">
        <v>1</v>
      </c>
      <c r="N199" s="225" t="s">
        <v>41</v>
      </c>
      <c r="O199" s="88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8" t="s">
        <v>161</v>
      </c>
      <c r="AT199" s="228" t="s">
        <v>157</v>
      </c>
      <c r="AU199" s="228" t="s">
        <v>162</v>
      </c>
      <c r="AY199" s="14" t="s">
        <v>155</v>
      </c>
      <c r="BE199" s="229">
        <f>IF(N199="základná",J199,0)</f>
        <v>0</v>
      </c>
      <c r="BF199" s="229">
        <f>IF(N199="znížená",J199,0)</f>
        <v>0</v>
      </c>
      <c r="BG199" s="229">
        <f>IF(N199="zákl. prenesená",J199,0)</f>
        <v>0</v>
      </c>
      <c r="BH199" s="229">
        <f>IF(N199="zníž. prenesená",J199,0)</f>
        <v>0</v>
      </c>
      <c r="BI199" s="229">
        <f>IF(N199="nulová",J199,0)</f>
        <v>0</v>
      </c>
      <c r="BJ199" s="14" t="s">
        <v>162</v>
      </c>
      <c r="BK199" s="229">
        <f>ROUND(I199*H199,2)</f>
        <v>0</v>
      </c>
      <c r="BL199" s="14" t="s">
        <v>161</v>
      </c>
      <c r="BM199" s="228" t="s">
        <v>364</v>
      </c>
    </row>
    <row r="200" s="2" customFormat="1" ht="16.5" customHeight="1">
      <c r="A200" s="35"/>
      <c r="B200" s="36"/>
      <c r="C200" s="216" t="s">
        <v>270</v>
      </c>
      <c r="D200" s="216" t="s">
        <v>157</v>
      </c>
      <c r="E200" s="217" t="s">
        <v>365</v>
      </c>
      <c r="F200" s="218" t="s">
        <v>366</v>
      </c>
      <c r="G200" s="219" t="s">
        <v>367</v>
      </c>
      <c r="H200" s="220">
        <v>235</v>
      </c>
      <c r="I200" s="221"/>
      <c r="J200" s="222">
        <f>ROUND(I200*H200,2)</f>
        <v>0</v>
      </c>
      <c r="K200" s="223"/>
      <c r="L200" s="41"/>
      <c r="M200" s="224" t="s">
        <v>1</v>
      </c>
      <c r="N200" s="225" t="s">
        <v>41</v>
      </c>
      <c r="O200" s="88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8" t="s">
        <v>161</v>
      </c>
      <c r="AT200" s="228" t="s">
        <v>157</v>
      </c>
      <c r="AU200" s="228" t="s">
        <v>162</v>
      </c>
      <c r="AY200" s="14" t="s">
        <v>155</v>
      </c>
      <c r="BE200" s="229">
        <f>IF(N200="základná",J200,0)</f>
        <v>0</v>
      </c>
      <c r="BF200" s="229">
        <f>IF(N200="znížená",J200,0)</f>
        <v>0</v>
      </c>
      <c r="BG200" s="229">
        <f>IF(N200="zákl. prenesená",J200,0)</f>
        <v>0</v>
      </c>
      <c r="BH200" s="229">
        <f>IF(N200="zníž. prenesená",J200,0)</f>
        <v>0</v>
      </c>
      <c r="BI200" s="229">
        <f>IF(N200="nulová",J200,0)</f>
        <v>0</v>
      </c>
      <c r="BJ200" s="14" t="s">
        <v>162</v>
      </c>
      <c r="BK200" s="229">
        <f>ROUND(I200*H200,2)</f>
        <v>0</v>
      </c>
      <c r="BL200" s="14" t="s">
        <v>161</v>
      </c>
      <c r="BM200" s="228" t="s">
        <v>368</v>
      </c>
    </row>
    <row r="201" s="2" customFormat="1" ht="21.75" customHeight="1">
      <c r="A201" s="35"/>
      <c r="B201" s="36"/>
      <c r="C201" s="216" t="s">
        <v>369</v>
      </c>
      <c r="D201" s="216" t="s">
        <v>157</v>
      </c>
      <c r="E201" s="217" t="s">
        <v>370</v>
      </c>
      <c r="F201" s="218" t="s">
        <v>371</v>
      </c>
      <c r="G201" s="219" t="s">
        <v>219</v>
      </c>
      <c r="H201" s="220">
        <v>58.649999999999999</v>
      </c>
      <c r="I201" s="221"/>
      <c r="J201" s="222">
        <f>ROUND(I201*H201,2)</f>
        <v>0</v>
      </c>
      <c r="K201" s="223"/>
      <c r="L201" s="41"/>
      <c r="M201" s="224" t="s">
        <v>1</v>
      </c>
      <c r="N201" s="225" t="s">
        <v>41</v>
      </c>
      <c r="O201" s="88"/>
      <c r="P201" s="226">
        <f>O201*H201</f>
        <v>0</v>
      </c>
      <c r="Q201" s="226">
        <v>0.0072500000000000004</v>
      </c>
      <c r="R201" s="226">
        <f>Q201*H201</f>
        <v>0.42521249999999999</v>
      </c>
      <c r="S201" s="226">
        <v>0</v>
      </c>
      <c r="T201" s="22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8" t="s">
        <v>161</v>
      </c>
      <c r="AT201" s="228" t="s">
        <v>157</v>
      </c>
      <c r="AU201" s="228" t="s">
        <v>162</v>
      </c>
      <c r="AY201" s="14" t="s">
        <v>155</v>
      </c>
      <c r="BE201" s="229">
        <f>IF(N201="základná",J201,0)</f>
        <v>0</v>
      </c>
      <c r="BF201" s="229">
        <f>IF(N201="znížená",J201,0)</f>
        <v>0</v>
      </c>
      <c r="BG201" s="229">
        <f>IF(N201="zákl. prenesená",J201,0)</f>
        <v>0</v>
      </c>
      <c r="BH201" s="229">
        <f>IF(N201="zníž. prenesená",J201,0)</f>
        <v>0</v>
      </c>
      <c r="BI201" s="229">
        <f>IF(N201="nulová",J201,0)</f>
        <v>0</v>
      </c>
      <c r="BJ201" s="14" t="s">
        <v>162</v>
      </c>
      <c r="BK201" s="229">
        <f>ROUND(I201*H201,2)</f>
        <v>0</v>
      </c>
      <c r="BL201" s="14" t="s">
        <v>161</v>
      </c>
      <c r="BM201" s="228" t="s">
        <v>372</v>
      </c>
    </row>
    <row r="202" s="2" customFormat="1" ht="21.75" customHeight="1">
      <c r="A202" s="35"/>
      <c r="B202" s="36"/>
      <c r="C202" s="216" t="s">
        <v>273</v>
      </c>
      <c r="D202" s="216" t="s">
        <v>157</v>
      </c>
      <c r="E202" s="217" t="s">
        <v>373</v>
      </c>
      <c r="F202" s="218" t="s">
        <v>374</v>
      </c>
      <c r="G202" s="219" t="s">
        <v>219</v>
      </c>
      <c r="H202" s="220">
        <v>58.649999999999999</v>
      </c>
      <c r="I202" s="221"/>
      <c r="J202" s="222">
        <f>ROUND(I202*H202,2)</f>
        <v>0</v>
      </c>
      <c r="K202" s="223"/>
      <c r="L202" s="41"/>
      <c r="M202" s="224" t="s">
        <v>1</v>
      </c>
      <c r="N202" s="225" t="s">
        <v>41</v>
      </c>
      <c r="O202" s="88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8" t="s">
        <v>161</v>
      </c>
      <c r="AT202" s="228" t="s">
        <v>157</v>
      </c>
      <c r="AU202" s="228" t="s">
        <v>162</v>
      </c>
      <c r="AY202" s="14" t="s">
        <v>155</v>
      </c>
      <c r="BE202" s="229">
        <f>IF(N202="základná",J202,0)</f>
        <v>0</v>
      </c>
      <c r="BF202" s="229">
        <f>IF(N202="znížená",J202,0)</f>
        <v>0</v>
      </c>
      <c r="BG202" s="229">
        <f>IF(N202="zákl. prenesená",J202,0)</f>
        <v>0</v>
      </c>
      <c r="BH202" s="229">
        <f>IF(N202="zníž. prenesená",J202,0)</f>
        <v>0</v>
      </c>
      <c r="BI202" s="229">
        <f>IF(N202="nulová",J202,0)</f>
        <v>0</v>
      </c>
      <c r="BJ202" s="14" t="s">
        <v>162</v>
      </c>
      <c r="BK202" s="229">
        <f>ROUND(I202*H202,2)</f>
        <v>0</v>
      </c>
      <c r="BL202" s="14" t="s">
        <v>161</v>
      </c>
      <c r="BM202" s="228" t="s">
        <v>375</v>
      </c>
    </row>
    <row r="203" s="2" customFormat="1" ht="16.5" customHeight="1">
      <c r="A203" s="35"/>
      <c r="B203" s="36"/>
      <c r="C203" s="216" t="s">
        <v>376</v>
      </c>
      <c r="D203" s="216" t="s">
        <v>157</v>
      </c>
      <c r="E203" s="217" t="s">
        <v>377</v>
      </c>
      <c r="F203" s="218" t="s">
        <v>378</v>
      </c>
      <c r="G203" s="219" t="s">
        <v>196</v>
      </c>
      <c r="H203" s="220">
        <v>1.6599999999999999</v>
      </c>
      <c r="I203" s="221"/>
      <c r="J203" s="222">
        <f>ROUND(I203*H203,2)</f>
        <v>0</v>
      </c>
      <c r="K203" s="223"/>
      <c r="L203" s="41"/>
      <c r="M203" s="224" t="s">
        <v>1</v>
      </c>
      <c r="N203" s="225" t="s">
        <v>41</v>
      </c>
      <c r="O203" s="88"/>
      <c r="P203" s="226">
        <f>O203*H203</f>
        <v>0</v>
      </c>
      <c r="Q203" s="226">
        <v>1.0109999999999999</v>
      </c>
      <c r="R203" s="226">
        <f>Q203*H203</f>
        <v>1.6782599999999996</v>
      </c>
      <c r="S203" s="226">
        <v>0</v>
      </c>
      <c r="T203" s="22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8" t="s">
        <v>161</v>
      </c>
      <c r="AT203" s="228" t="s">
        <v>157</v>
      </c>
      <c r="AU203" s="228" t="s">
        <v>162</v>
      </c>
      <c r="AY203" s="14" t="s">
        <v>155</v>
      </c>
      <c r="BE203" s="229">
        <f>IF(N203="základná",J203,0)</f>
        <v>0</v>
      </c>
      <c r="BF203" s="229">
        <f>IF(N203="znížená",J203,0)</f>
        <v>0</v>
      </c>
      <c r="BG203" s="229">
        <f>IF(N203="zákl. prenesená",J203,0)</f>
        <v>0</v>
      </c>
      <c r="BH203" s="229">
        <f>IF(N203="zníž. prenesená",J203,0)</f>
        <v>0</v>
      </c>
      <c r="BI203" s="229">
        <f>IF(N203="nulová",J203,0)</f>
        <v>0</v>
      </c>
      <c r="BJ203" s="14" t="s">
        <v>162</v>
      </c>
      <c r="BK203" s="229">
        <f>ROUND(I203*H203,2)</f>
        <v>0</v>
      </c>
      <c r="BL203" s="14" t="s">
        <v>161</v>
      </c>
      <c r="BM203" s="228" t="s">
        <v>379</v>
      </c>
    </row>
    <row r="204" s="2" customFormat="1" ht="21.75" customHeight="1">
      <c r="A204" s="35"/>
      <c r="B204" s="36"/>
      <c r="C204" s="216" t="s">
        <v>277</v>
      </c>
      <c r="D204" s="216" t="s">
        <v>157</v>
      </c>
      <c r="E204" s="217" t="s">
        <v>380</v>
      </c>
      <c r="F204" s="218" t="s">
        <v>381</v>
      </c>
      <c r="G204" s="219" t="s">
        <v>160</v>
      </c>
      <c r="H204" s="220">
        <v>3.786</v>
      </c>
      <c r="I204" s="221"/>
      <c r="J204" s="222">
        <f>ROUND(I204*H204,2)</f>
        <v>0</v>
      </c>
      <c r="K204" s="223"/>
      <c r="L204" s="41"/>
      <c r="M204" s="224" t="s">
        <v>1</v>
      </c>
      <c r="N204" s="225" t="s">
        <v>41</v>
      </c>
      <c r="O204" s="88"/>
      <c r="P204" s="226">
        <f>O204*H204</f>
        <v>0</v>
      </c>
      <c r="Q204" s="226">
        <v>2.2120000000000002</v>
      </c>
      <c r="R204" s="226">
        <f>Q204*H204</f>
        <v>8.3746320000000001</v>
      </c>
      <c r="S204" s="226">
        <v>0</v>
      </c>
      <c r="T204" s="22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8" t="s">
        <v>161</v>
      </c>
      <c r="AT204" s="228" t="s">
        <v>157</v>
      </c>
      <c r="AU204" s="228" t="s">
        <v>162</v>
      </c>
      <c r="AY204" s="14" t="s">
        <v>155</v>
      </c>
      <c r="BE204" s="229">
        <f>IF(N204="základná",J204,0)</f>
        <v>0</v>
      </c>
      <c r="BF204" s="229">
        <f>IF(N204="znížená",J204,0)</f>
        <v>0</v>
      </c>
      <c r="BG204" s="229">
        <f>IF(N204="zákl. prenesená",J204,0)</f>
        <v>0</v>
      </c>
      <c r="BH204" s="229">
        <f>IF(N204="zníž. prenesená",J204,0)</f>
        <v>0</v>
      </c>
      <c r="BI204" s="229">
        <f>IF(N204="nulová",J204,0)</f>
        <v>0</v>
      </c>
      <c r="BJ204" s="14" t="s">
        <v>162</v>
      </c>
      <c r="BK204" s="229">
        <f>ROUND(I204*H204,2)</f>
        <v>0</v>
      </c>
      <c r="BL204" s="14" t="s">
        <v>161</v>
      </c>
      <c r="BM204" s="228" t="s">
        <v>382</v>
      </c>
    </row>
    <row r="205" s="2" customFormat="1" ht="21.75" customHeight="1">
      <c r="A205" s="35"/>
      <c r="B205" s="36"/>
      <c r="C205" s="216" t="s">
        <v>383</v>
      </c>
      <c r="D205" s="216" t="s">
        <v>157</v>
      </c>
      <c r="E205" s="217" t="s">
        <v>384</v>
      </c>
      <c r="F205" s="218" t="s">
        <v>385</v>
      </c>
      <c r="G205" s="219" t="s">
        <v>219</v>
      </c>
      <c r="H205" s="220">
        <v>253.64599999999999</v>
      </c>
      <c r="I205" s="221"/>
      <c r="J205" s="222">
        <f>ROUND(I205*H205,2)</f>
        <v>0</v>
      </c>
      <c r="K205" s="223"/>
      <c r="L205" s="41"/>
      <c r="M205" s="224" t="s">
        <v>1</v>
      </c>
      <c r="N205" s="225" t="s">
        <v>41</v>
      </c>
      <c r="O205" s="88"/>
      <c r="P205" s="226">
        <f>O205*H205</f>
        <v>0</v>
      </c>
      <c r="Q205" s="226">
        <v>0.0034099999999999998</v>
      </c>
      <c r="R205" s="226">
        <f>Q205*H205</f>
        <v>0.86493285999999991</v>
      </c>
      <c r="S205" s="226">
        <v>0</v>
      </c>
      <c r="T205" s="22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8" t="s">
        <v>161</v>
      </c>
      <c r="AT205" s="228" t="s">
        <v>157</v>
      </c>
      <c r="AU205" s="228" t="s">
        <v>162</v>
      </c>
      <c r="AY205" s="14" t="s">
        <v>155</v>
      </c>
      <c r="BE205" s="229">
        <f>IF(N205="základná",J205,0)</f>
        <v>0</v>
      </c>
      <c r="BF205" s="229">
        <f>IF(N205="znížená",J205,0)</f>
        <v>0</v>
      </c>
      <c r="BG205" s="229">
        <f>IF(N205="zákl. prenesená",J205,0)</f>
        <v>0</v>
      </c>
      <c r="BH205" s="229">
        <f>IF(N205="zníž. prenesená",J205,0)</f>
        <v>0</v>
      </c>
      <c r="BI205" s="229">
        <f>IF(N205="nulová",J205,0)</f>
        <v>0</v>
      </c>
      <c r="BJ205" s="14" t="s">
        <v>162</v>
      </c>
      <c r="BK205" s="229">
        <f>ROUND(I205*H205,2)</f>
        <v>0</v>
      </c>
      <c r="BL205" s="14" t="s">
        <v>161</v>
      </c>
      <c r="BM205" s="228" t="s">
        <v>386</v>
      </c>
    </row>
    <row r="206" s="2" customFormat="1" ht="21.75" customHeight="1">
      <c r="A206" s="35"/>
      <c r="B206" s="36"/>
      <c r="C206" s="216" t="s">
        <v>280</v>
      </c>
      <c r="D206" s="216" t="s">
        <v>157</v>
      </c>
      <c r="E206" s="217" t="s">
        <v>387</v>
      </c>
      <c r="F206" s="218" t="s">
        <v>388</v>
      </c>
      <c r="G206" s="219" t="s">
        <v>219</v>
      </c>
      <c r="H206" s="220">
        <v>253.64599999999999</v>
      </c>
      <c r="I206" s="221"/>
      <c r="J206" s="222">
        <f>ROUND(I206*H206,2)</f>
        <v>0</v>
      </c>
      <c r="K206" s="223"/>
      <c r="L206" s="41"/>
      <c r="M206" s="224" t="s">
        <v>1</v>
      </c>
      <c r="N206" s="225" t="s">
        <v>41</v>
      </c>
      <c r="O206" s="88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8" t="s">
        <v>161</v>
      </c>
      <c r="AT206" s="228" t="s">
        <v>157</v>
      </c>
      <c r="AU206" s="228" t="s">
        <v>162</v>
      </c>
      <c r="AY206" s="14" t="s">
        <v>155</v>
      </c>
      <c r="BE206" s="229">
        <f>IF(N206="základná",J206,0)</f>
        <v>0</v>
      </c>
      <c r="BF206" s="229">
        <f>IF(N206="znížená",J206,0)</f>
        <v>0</v>
      </c>
      <c r="BG206" s="229">
        <f>IF(N206="zákl. prenesená",J206,0)</f>
        <v>0</v>
      </c>
      <c r="BH206" s="229">
        <f>IF(N206="zníž. prenesená",J206,0)</f>
        <v>0</v>
      </c>
      <c r="BI206" s="229">
        <f>IF(N206="nulová",J206,0)</f>
        <v>0</v>
      </c>
      <c r="BJ206" s="14" t="s">
        <v>162</v>
      </c>
      <c r="BK206" s="229">
        <f>ROUND(I206*H206,2)</f>
        <v>0</v>
      </c>
      <c r="BL206" s="14" t="s">
        <v>161</v>
      </c>
      <c r="BM206" s="228" t="s">
        <v>389</v>
      </c>
    </row>
    <row r="207" s="2" customFormat="1" ht="21.75" customHeight="1">
      <c r="A207" s="35"/>
      <c r="B207" s="36"/>
      <c r="C207" s="216" t="s">
        <v>390</v>
      </c>
      <c r="D207" s="216" t="s">
        <v>157</v>
      </c>
      <c r="E207" s="217" t="s">
        <v>391</v>
      </c>
      <c r="F207" s="218" t="s">
        <v>392</v>
      </c>
      <c r="G207" s="219" t="s">
        <v>196</v>
      </c>
      <c r="H207" s="220">
        <v>0.77500000000000002</v>
      </c>
      <c r="I207" s="221"/>
      <c r="J207" s="222">
        <f>ROUND(I207*H207,2)</f>
        <v>0</v>
      </c>
      <c r="K207" s="223"/>
      <c r="L207" s="41"/>
      <c r="M207" s="224" t="s">
        <v>1</v>
      </c>
      <c r="N207" s="225" t="s">
        <v>41</v>
      </c>
      <c r="O207" s="88"/>
      <c r="P207" s="226">
        <f>O207*H207</f>
        <v>0</v>
      </c>
      <c r="Q207" s="226">
        <v>1.0169999999999999</v>
      </c>
      <c r="R207" s="226">
        <f>Q207*H207</f>
        <v>0.78817499999999996</v>
      </c>
      <c r="S207" s="226">
        <v>0</v>
      </c>
      <c r="T207" s="22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8" t="s">
        <v>161</v>
      </c>
      <c r="AT207" s="228" t="s">
        <v>157</v>
      </c>
      <c r="AU207" s="228" t="s">
        <v>162</v>
      </c>
      <c r="AY207" s="14" t="s">
        <v>155</v>
      </c>
      <c r="BE207" s="229">
        <f>IF(N207="základná",J207,0)</f>
        <v>0</v>
      </c>
      <c r="BF207" s="229">
        <f>IF(N207="znížená",J207,0)</f>
        <v>0</v>
      </c>
      <c r="BG207" s="229">
        <f>IF(N207="zákl. prenesená",J207,0)</f>
        <v>0</v>
      </c>
      <c r="BH207" s="229">
        <f>IF(N207="zníž. prenesená",J207,0)</f>
        <v>0</v>
      </c>
      <c r="BI207" s="229">
        <f>IF(N207="nulová",J207,0)</f>
        <v>0</v>
      </c>
      <c r="BJ207" s="14" t="s">
        <v>162</v>
      </c>
      <c r="BK207" s="229">
        <f>ROUND(I207*H207,2)</f>
        <v>0</v>
      </c>
      <c r="BL207" s="14" t="s">
        <v>161</v>
      </c>
      <c r="BM207" s="228" t="s">
        <v>393</v>
      </c>
    </row>
    <row r="208" s="2" customFormat="1" ht="33" customHeight="1">
      <c r="A208" s="35"/>
      <c r="B208" s="36"/>
      <c r="C208" s="216" t="s">
        <v>284</v>
      </c>
      <c r="D208" s="216" t="s">
        <v>157</v>
      </c>
      <c r="E208" s="217" t="s">
        <v>394</v>
      </c>
      <c r="F208" s="218" t="s">
        <v>395</v>
      </c>
      <c r="G208" s="219" t="s">
        <v>219</v>
      </c>
      <c r="H208" s="220">
        <v>148.91399999999999</v>
      </c>
      <c r="I208" s="221"/>
      <c r="J208" s="222">
        <f>ROUND(I208*H208,2)</f>
        <v>0</v>
      </c>
      <c r="K208" s="223"/>
      <c r="L208" s="41"/>
      <c r="M208" s="224" t="s">
        <v>1</v>
      </c>
      <c r="N208" s="225" t="s">
        <v>41</v>
      </c>
      <c r="O208" s="88"/>
      <c r="P208" s="226">
        <f>O208*H208</f>
        <v>0</v>
      </c>
      <c r="Q208" s="226">
        <v>0.00014999999999999999</v>
      </c>
      <c r="R208" s="226">
        <f>Q208*H208</f>
        <v>0.022337099999999995</v>
      </c>
      <c r="S208" s="226">
        <v>0</v>
      </c>
      <c r="T208" s="22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8" t="s">
        <v>161</v>
      </c>
      <c r="AT208" s="228" t="s">
        <v>157</v>
      </c>
      <c r="AU208" s="228" t="s">
        <v>162</v>
      </c>
      <c r="AY208" s="14" t="s">
        <v>155</v>
      </c>
      <c r="BE208" s="229">
        <f>IF(N208="základná",J208,0)</f>
        <v>0</v>
      </c>
      <c r="BF208" s="229">
        <f>IF(N208="znížená",J208,0)</f>
        <v>0</v>
      </c>
      <c r="BG208" s="229">
        <f>IF(N208="zákl. prenesená",J208,0)</f>
        <v>0</v>
      </c>
      <c r="BH208" s="229">
        <f>IF(N208="zníž. prenesená",J208,0)</f>
        <v>0</v>
      </c>
      <c r="BI208" s="229">
        <f>IF(N208="nulová",J208,0)</f>
        <v>0</v>
      </c>
      <c r="BJ208" s="14" t="s">
        <v>162</v>
      </c>
      <c r="BK208" s="229">
        <f>ROUND(I208*H208,2)</f>
        <v>0</v>
      </c>
      <c r="BL208" s="14" t="s">
        <v>161</v>
      </c>
      <c r="BM208" s="228" t="s">
        <v>396</v>
      </c>
    </row>
    <row r="209" s="2" customFormat="1" ht="21.75" customHeight="1">
      <c r="A209" s="35"/>
      <c r="B209" s="36"/>
      <c r="C209" s="230" t="s">
        <v>397</v>
      </c>
      <c r="D209" s="230" t="s">
        <v>193</v>
      </c>
      <c r="E209" s="231" t="s">
        <v>398</v>
      </c>
      <c r="F209" s="232" t="s">
        <v>399</v>
      </c>
      <c r="G209" s="233" t="s">
        <v>219</v>
      </c>
      <c r="H209" s="234">
        <v>156.36000000000001</v>
      </c>
      <c r="I209" s="235"/>
      <c r="J209" s="236">
        <f>ROUND(I209*H209,2)</f>
        <v>0</v>
      </c>
      <c r="K209" s="237"/>
      <c r="L209" s="238"/>
      <c r="M209" s="239" t="s">
        <v>1</v>
      </c>
      <c r="N209" s="240" t="s">
        <v>41</v>
      </c>
      <c r="O209" s="88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8" t="s">
        <v>171</v>
      </c>
      <c r="AT209" s="228" t="s">
        <v>193</v>
      </c>
      <c r="AU209" s="228" t="s">
        <v>162</v>
      </c>
      <c r="AY209" s="14" t="s">
        <v>155</v>
      </c>
      <c r="BE209" s="229">
        <f>IF(N209="základná",J209,0)</f>
        <v>0</v>
      </c>
      <c r="BF209" s="229">
        <f>IF(N209="znížená",J209,0)</f>
        <v>0</v>
      </c>
      <c r="BG209" s="229">
        <f>IF(N209="zákl. prenesená",J209,0)</f>
        <v>0</v>
      </c>
      <c r="BH209" s="229">
        <f>IF(N209="zníž. prenesená",J209,0)</f>
        <v>0</v>
      </c>
      <c r="BI209" s="229">
        <f>IF(N209="nulová",J209,0)</f>
        <v>0</v>
      </c>
      <c r="BJ209" s="14" t="s">
        <v>162</v>
      </c>
      <c r="BK209" s="229">
        <f>ROUND(I209*H209,2)</f>
        <v>0</v>
      </c>
      <c r="BL209" s="14" t="s">
        <v>161</v>
      </c>
      <c r="BM209" s="228" t="s">
        <v>400</v>
      </c>
    </row>
    <row r="210" s="2" customFormat="1" ht="21.75" customHeight="1">
      <c r="A210" s="35"/>
      <c r="B210" s="36"/>
      <c r="C210" s="216" t="s">
        <v>288</v>
      </c>
      <c r="D210" s="216" t="s">
        <v>157</v>
      </c>
      <c r="E210" s="217" t="s">
        <v>401</v>
      </c>
      <c r="F210" s="218" t="s">
        <v>402</v>
      </c>
      <c r="G210" s="219" t="s">
        <v>160</v>
      </c>
      <c r="H210" s="220">
        <v>45.094000000000001</v>
      </c>
      <c r="I210" s="221"/>
      <c r="J210" s="222">
        <f>ROUND(I210*H210,2)</f>
        <v>0</v>
      </c>
      <c r="K210" s="223"/>
      <c r="L210" s="41"/>
      <c r="M210" s="224" t="s">
        <v>1</v>
      </c>
      <c r="N210" s="225" t="s">
        <v>41</v>
      </c>
      <c r="O210" s="88"/>
      <c r="P210" s="226">
        <f>O210*H210</f>
        <v>0</v>
      </c>
      <c r="Q210" s="226">
        <v>2.2970000000000002</v>
      </c>
      <c r="R210" s="226">
        <f>Q210*H210</f>
        <v>103.58091800000001</v>
      </c>
      <c r="S210" s="226">
        <v>0</v>
      </c>
      <c r="T210" s="22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8" t="s">
        <v>161</v>
      </c>
      <c r="AT210" s="228" t="s">
        <v>157</v>
      </c>
      <c r="AU210" s="228" t="s">
        <v>162</v>
      </c>
      <c r="AY210" s="14" t="s">
        <v>155</v>
      </c>
      <c r="BE210" s="229">
        <f>IF(N210="základná",J210,0)</f>
        <v>0</v>
      </c>
      <c r="BF210" s="229">
        <f>IF(N210="znížená",J210,0)</f>
        <v>0</v>
      </c>
      <c r="BG210" s="229">
        <f>IF(N210="zákl. prenesená",J210,0)</f>
        <v>0</v>
      </c>
      <c r="BH210" s="229">
        <f>IF(N210="zníž. prenesená",J210,0)</f>
        <v>0</v>
      </c>
      <c r="BI210" s="229">
        <f>IF(N210="nulová",J210,0)</f>
        <v>0</v>
      </c>
      <c r="BJ210" s="14" t="s">
        <v>162</v>
      </c>
      <c r="BK210" s="229">
        <f>ROUND(I210*H210,2)</f>
        <v>0</v>
      </c>
      <c r="BL210" s="14" t="s">
        <v>161</v>
      </c>
      <c r="BM210" s="228" t="s">
        <v>403</v>
      </c>
    </row>
    <row r="211" s="2" customFormat="1" ht="33" customHeight="1">
      <c r="A211" s="35"/>
      <c r="B211" s="36"/>
      <c r="C211" s="216" t="s">
        <v>404</v>
      </c>
      <c r="D211" s="216" t="s">
        <v>157</v>
      </c>
      <c r="E211" s="217" t="s">
        <v>405</v>
      </c>
      <c r="F211" s="218" t="s">
        <v>406</v>
      </c>
      <c r="G211" s="219" t="s">
        <v>219</v>
      </c>
      <c r="H211" s="220">
        <v>14.048</v>
      </c>
      <c r="I211" s="221"/>
      <c r="J211" s="222">
        <f>ROUND(I211*H211,2)</f>
        <v>0</v>
      </c>
      <c r="K211" s="223"/>
      <c r="L211" s="41"/>
      <c r="M211" s="224" t="s">
        <v>1</v>
      </c>
      <c r="N211" s="225" t="s">
        <v>41</v>
      </c>
      <c r="O211" s="88"/>
      <c r="P211" s="226">
        <f>O211*H211</f>
        <v>0</v>
      </c>
      <c r="Q211" s="226">
        <v>0.0084600000000000005</v>
      </c>
      <c r="R211" s="226">
        <f>Q211*H211</f>
        <v>0.11884608000000001</v>
      </c>
      <c r="S211" s="226">
        <v>0</v>
      </c>
      <c r="T211" s="22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8" t="s">
        <v>161</v>
      </c>
      <c r="AT211" s="228" t="s">
        <v>157</v>
      </c>
      <c r="AU211" s="228" t="s">
        <v>162</v>
      </c>
      <c r="AY211" s="14" t="s">
        <v>155</v>
      </c>
      <c r="BE211" s="229">
        <f>IF(N211="základná",J211,0)</f>
        <v>0</v>
      </c>
      <c r="BF211" s="229">
        <f>IF(N211="znížená",J211,0)</f>
        <v>0</v>
      </c>
      <c r="BG211" s="229">
        <f>IF(N211="zákl. prenesená",J211,0)</f>
        <v>0</v>
      </c>
      <c r="BH211" s="229">
        <f>IF(N211="zníž. prenesená",J211,0)</f>
        <v>0</v>
      </c>
      <c r="BI211" s="229">
        <f>IF(N211="nulová",J211,0)</f>
        <v>0</v>
      </c>
      <c r="BJ211" s="14" t="s">
        <v>162</v>
      </c>
      <c r="BK211" s="229">
        <f>ROUND(I211*H211,2)</f>
        <v>0</v>
      </c>
      <c r="BL211" s="14" t="s">
        <v>161</v>
      </c>
      <c r="BM211" s="228" t="s">
        <v>407</v>
      </c>
    </row>
    <row r="212" s="2" customFormat="1" ht="33" customHeight="1">
      <c r="A212" s="35"/>
      <c r="B212" s="36"/>
      <c r="C212" s="216" t="s">
        <v>293</v>
      </c>
      <c r="D212" s="216" t="s">
        <v>157</v>
      </c>
      <c r="E212" s="217" t="s">
        <v>408</v>
      </c>
      <c r="F212" s="218" t="s">
        <v>409</v>
      </c>
      <c r="G212" s="219" t="s">
        <v>219</v>
      </c>
      <c r="H212" s="220">
        <v>14.048</v>
      </c>
      <c r="I212" s="221"/>
      <c r="J212" s="222">
        <f>ROUND(I212*H212,2)</f>
        <v>0</v>
      </c>
      <c r="K212" s="223"/>
      <c r="L212" s="41"/>
      <c r="M212" s="224" t="s">
        <v>1</v>
      </c>
      <c r="N212" s="225" t="s">
        <v>41</v>
      </c>
      <c r="O212" s="88"/>
      <c r="P212" s="226">
        <f>O212*H212</f>
        <v>0</v>
      </c>
      <c r="Q212" s="226">
        <v>0</v>
      </c>
      <c r="R212" s="226">
        <f>Q212*H212</f>
        <v>0</v>
      </c>
      <c r="S212" s="226">
        <v>0</v>
      </c>
      <c r="T212" s="22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8" t="s">
        <v>161</v>
      </c>
      <c r="AT212" s="228" t="s">
        <v>157</v>
      </c>
      <c r="AU212" s="228" t="s">
        <v>162</v>
      </c>
      <c r="AY212" s="14" t="s">
        <v>155</v>
      </c>
      <c r="BE212" s="229">
        <f>IF(N212="základná",J212,0)</f>
        <v>0</v>
      </c>
      <c r="BF212" s="229">
        <f>IF(N212="znížená",J212,0)</f>
        <v>0</v>
      </c>
      <c r="BG212" s="229">
        <f>IF(N212="zákl. prenesená",J212,0)</f>
        <v>0</v>
      </c>
      <c r="BH212" s="229">
        <f>IF(N212="zníž. prenesená",J212,0)</f>
        <v>0</v>
      </c>
      <c r="BI212" s="229">
        <f>IF(N212="nulová",J212,0)</f>
        <v>0</v>
      </c>
      <c r="BJ212" s="14" t="s">
        <v>162</v>
      </c>
      <c r="BK212" s="229">
        <f>ROUND(I212*H212,2)</f>
        <v>0</v>
      </c>
      <c r="BL212" s="14" t="s">
        <v>161</v>
      </c>
      <c r="BM212" s="228" t="s">
        <v>410</v>
      </c>
    </row>
    <row r="213" s="2" customFormat="1" ht="21.75" customHeight="1">
      <c r="A213" s="35"/>
      <c r="B213" s="36"/>
      <c r="C213" s="216" t="s">
        <v>411</v>
      </c>
      <c r="D213" s="216" t="s">
        <v>157</v>
      </c>
      <c r="E213" s="217" t="s">
        <v>412</v>
      </c>
      <c r="F213" s="218" t="s">
        <v>413</v>
      </c>
      <c r="G213" s="219" t="s">
        <v>196</v>
      </c>
      <c r="H213" s="220">
        <v>0.38400000000000001</v>
      </c>
      <c r="I213" s="221"/>
      <c r="J213" s="222">
        <f>ROUND(I213*H213,2)</f>
        <v>0</v>
      </c>
      <c r="K213" s="223"/>
      <c r="L213" s="41"/>
      <c r="M213" s="224" t="s">
        <v>1</v>
      </c>
      <c r="N213" s="225" t="s">
        <v>41</v>
      </c>
      <c r="O213" s="88"/>
      <c r="P213" s="226">
        <f>O213*H213</f>
        <v>0</v>
      </c>
      <c r="Q213" s="226">
        <v>1.0169999999999999</v>
      </c>
      <c r="R213" s="226">
        <f>Q213*H213</f>
        <v>0.39052799999999999</v>
      </c>
      <c r="S213" s="226">
        <v>0</v>
      </c>
      <c r="T213" s="22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8" t="s">
        <v>161</v>
      </c>
      <c r="AT213" s="228" t="s">
        <v>157</v>
      </c>
      <c r="AU213" s="228" t="s">
        <v>162</v>
      </c>
      <c r="AY213" s="14" t="s">
        <v>155</v>
      </c>
      <c r="BE213" s="229">
        <f>IF(N213="základná",J213,0)</f>
        <v>0</v>
      </c>
      <c r="BF213" s="229">
        <f>IF(N213="znížená",J213,0)</f>
        <v>0</v>
      </c>
      <c r="BG213" s="229">
        <f>IF(N213="zákl. prenesená",J213,0)</f>
        <v>0</v>
      </c>
      <c r="BH213" s="229">
        <f>IF(N213="zníž. prenesená",J213,0)</f>
        <v>0</v>
      </c>
      <c r="BI213" s="229">
        <f>IF(N213="nulová",J213,0)</f>
        <v>0</v>
      </c>
      <c r="BJ213" s="14" t="s">
        <v>162</v>
      </c>
      <c r="BK213" s="229">
        <f>ROUND(I213*H213,2)</f>
        <v>0</v>
      </c>
      <c r="BL213" s="14" t="s">
        <v>161</v>
      </c>
      <c r="BM213" s="228" t="s">
        <v>414</v>
      </c>
    </row>
    <row r="214" s="2" customFormat="1" ht="21.75" customHeight="1">
      <c r="A214" s="35"/>
      <c r="B214" s="36"/>
      <c r="C214" s="216" t="s">
        <v>296</v>
      </c>
      <c r="D214" s="216" t="s">
        <v>157</v>
      </c>
      <c r="E214" s="217" t="s">
        <v>415</v>
      </c>
      <c r="F214" s="218" t="s">
        <v>416</v>
      </c>
      <c r="G214" s="219" t="s">
        <v>160</v>
      </c>
      <c r="H214" s="220">
        <v>3.0899999999999999</v>
      </c>
      <c r="I214" s="221"/>
      <c r="J214" s="222">
        <f>ROUND(I214*H214,2)</f>
        <v>0</v>
      </c>
      <c r="K214" s="223"/>
      <c r="L214" s="41"/>
      <c r="M214" s="224" t="s">
        <v>1</v>
      </c>
      <c r="N214" s="225" t="s">
        <v>41</v>
      </c>
      <c r="O214" s="88"/>
      <c r="P214" s="226">
        <f>O214*H214</f>
        <v>0</v>
      </c>
      <c r="Q214" s="226">
        <v>2.2410000000000001</v>
      </c>
      <c r="R214" s="226">
        <f>Q214*H214</f>
        <v>6.92469</v>
      </c>
      <c r="S214" s="226">
        <v>0</v>
      </c>
      <c r="T214" s="22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8" t="s">
        <v>161</v>
      </c>
      <c r="AT214" s="228" t="s">
        <v>157</v>
      </c>
      <c r="AU214" s="228" t="s">
        <v>162</v>
      </c>
      <c r="AY214" s="14" t="s">
        <v>155</v>
      </c>
      <c r="BE214" s="229">
        <f>IF(N214="základná",J214,0)</f>
        <v>0</v>
      </c>
      <c r="BF214" s="229">
        <f>IF(N214="znížená",J214,0)</f>
        <v>0</v>
      </c>
      <c r="BG214" s="229">
        <f>IF(N214="zákl. prenesená",J214,0)</f>
        <v>0</v>
      </c>
      <c r="BH214" s="229">
        <f>IF(N214="zníž. prenesená",J214,0)</f>
        <v>0</v>
      </c>
      <c r="BI214" s="229">
        <f>IF(N214="nulová",J214,0)</f>
        <v>0</v>
      </c>
      <c r="BJ214" s="14" t="s">
        <v>162</v>
      </c>
      <c r="BK214" s="229">
        <f>ROUND(I214*H214,2)</f>
        <v>0</v>
      </c>
      <c r="BL214" s="14" t="s">
        <v>161</v>
      </c>
      <c r="BM214" s="228" t="s">
        <v>417</v>
      </c>
    </row>
    <row r="215" s="12" customFormat="1" ht="22.8" customHeight="1">
      <c r="A215" s="12"/>
      <c r="B215" s="200"/>
      <c r="C215" s="201"/>
      <c r="D215" s="202" t="s">
        <v>74</v>
      </c>
      <c r="E215" s="214" t="s">
        <v>168</v>
      </c>
      <c r="F215" s="214" t="s">
        <v>418</v>
      </c>
      <c r="G215" s="201"/>
      <c r="H215" s="201"/>
      <c r="I215" s="204"/>
      <c r="J215" s="215">
        <f>BK215</f>
        <v>0</v>
      </c>
      <c r="K215" s="201"/>
      <c r="L215" s="206"/>
      <c r="M215" s="207"/>
      <c r="N215" s="208"/>
      <c r="O215" s="208"/>
      <c r="P215" s="209">
        <f>SUM(P216:P236)</f>
        <v>0</v>
      </c>
      <c r="Q215" s="208"/>
      <c r="R215" s="209">
        <f>SUM(R216:R236)</f>
        <v>234.1045781</v>
      </c>
      <c r="S215" s="208"/>
      <c r="T215" s="210">
        <f>SUM(T216:T236)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1" t="s">
        <v>83</v>
      </c>
      <c r="AT215" s="212" t="s">
        <v>74</v>
      </c>
      <c r="AU215" s="212" t="s">
        <v>83</v>
      </c>
      <c r="AY215" s="211" t="s">
        <v>155</v>
      </c>
      <c r="BK215" s="213">
        <f>SUM(BK216:BK236)</f>
        <v>0</v>
      </c>
    </row>
    <row r="216" s="2" customFormat="1" ht="21.75" customHeight="1">
      <c r="A216" s="35"/>
      <c r="B216" s="36"/>
      <c r="C216" s="216" t="s">
        <v>419</v>
      </c>
      <c r="D216" s="216" t="s">
        <v>157</v>
      </c>
      <c r="E216" s="217" t="s">
        <v>420</v>
      </c>
      <c r="F216" s="218" t="s">
        <v>421</v>
      </c>
      <c r="G216" s="219" t="s">
        <v>219</v>
      </c>
      <c r="H216" s="220">
        <v>402.12</v>
      </c>
      <c r="I216" s="221"/>
      <c r="J216" s="222">
        <f>ROUND(I216*H216,2)</f>
        <v>0</v>
      </c>
      <c r="K216" s="223"/>
      <c r="L216" s="41"/>
      <c r="M216" s="224" t="s">
        <v>1</v>
      </c>
      <c r="N216" s="225" t="s">
        <v>41</v>
      </c>
      <c r="O216" s="88"/>
      <c r="P216" s="226">
        <f>O216*H216</f>
        <v>0</v>
      </c>
      <c r="Q216" s="226">
        <v>0.00040000000000000002</v>
      </c>
      <c r="R216" s="226">
        <f>Q216*H216</f>
        <v>0.16084800000000002</v>
      </c>
      <c r="S216" s="226">
        <v>0</v>
      </c>
      <c r="T216" s="22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8" t="s">
        <v>161</v>
      </c>
      <c r="AT216" s="228" t="s">
        <v>157</v>
      </c>
      <c r="AU216" s="228" t="s">
        <v>162</v>
      </c>
      <c r="AY216" s="14" t="s">
        <v>155</v>
      </c>
      <c r="BE216" s="229">
        <f>IF(N216="základná",J216,0)</f>
        <v>0</v>
      </c>
      <c r="BF216" s="229">
        <f>IF(N216="znížená",J216,0)</f>
        <v>0</v>
      </c>
      <c r="BG216" s="229">
        <f>IF(N216="zákl. prenesená",J216,0)</f>
        <v>0</v>
      </c>
      <c r="BH216" s="229">
        <f>IF(N216="zníž. prenesená",J216,0)</f>
        <v>0</v>
      </c>
      <c r="BI216" s="229">
        <f>IF(N216="nulová",J216,0)</f>
        <v>0</v>
      </c>
      <c r="BJ216" s="14" t="s">
        <v>162</v>
      </c>
      <c r="BK216" s="229">
        <f>ROUND(I216*H216,2)</f>
        <v>0</v>
      </c>
      <c r="BL216" s="14" t="s">
        <v>161</v>
      </c>
      <c r="BM216" s="228" t="s">
        <v>422</v>
      </c>
    </row>
    <row r="217" s="2" customFormat="1" ht="21.75" customHeight="1">
      <c r="A217" s="35"/>
      <c r="B217" s="36"/>
      <c r="C217" s="216" t="s">
        <v>300</v>
      </c>
      <c r="D217" s="216" t="s">
        <v>157</v>
      </c>
      <c r="E217" s="217" t="s">
        <v>423</v>
      </c>
      <c r="F217" s="218" t="s">
        <v>424</v>
      </c>
      <c r="G217" s="219" t="s">
        <v>219</v>
      </c>
      <c r="H217" s="220">
        <v>402.12</v>
      </c>
      <c r="I217" s="221"/>
      <c r="J217" s="222">
        <f>ROUND(I217*H217,2)</f>
        <v>0</v>
      </c>
      <c r="K217" s="223"/>
      <c r="L217" s="41"/>
      <c r="M217" s="224" t="s">
        <v>1</v>
      </c>
      <c r="N217" s="225" t="s">
        <v>41</v>
      </c>
      <c r="O217" s="88"/>
      <c r="P217" s="226">
        <f>O217*H217</f>
        <v>0</v>
      </c>
      <c r="Q217" s="226">
        <v>0.012319999999999999</v>
      </c>
      <c r="R217" s="226">
        <f>Q217*H217</f>
        <v>4.9541183999999996</v>
      </c>
      <c r="S217" s="226">
        <v>0</v>
      </c>
      <c r="T217" s="22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8" t="s">
        <v>161</v>
      </c>
      <c r="AT217" s="228" t="s">
        <v>157</v>
      </c>
      <c r="AU217" s="228" t="s">
        <v>162</v>
      </c>
      <c r="AY217" s="14" t="s">
        <v>155</v>
      </c>
      <c r="BE217" s="229">
        <f>IF(N217="základná",J217,0)</f>
        <v>0</v>
      </c>
      <c r="BF217" s="229">
        <f>IF(N217="znížená",J217,0)</f>
        <v>0</v>
      </c>
      <c r="BG217" s="229">
        <f>IF(N217="zákl. prenesená",J217,0)</f>
        <v>0</v>
      </c>
      <c r="BH217" s="229">
        <f>IF(N217="zníž. prenesená",J217,0)</f>
        <v>0</v>
      </c>
      <c r="BI217" s="229">
        <f>IF(N217="nulová",J217,0)</f>
        <v>0</v>
      </c>
      <c r="BJ217" s="14" t="s">
        <v>162</v>
      </c>
      <c r="BK217" s="229">
        <f>ROUND(I217*H217,2)</f>
        <v>0</v>
      </c>
      <c r="BL217" s="14" t="s">
        <v>161</v>
      </c>
      <c r="BM217" s="228" t="s">
        <v>425</v>
      </c>
    </row>
    <row r="218" s="2" customFormat="1" ht="21.75" customHeight="1">
      <c r="A218" s="35"/>
      <c r="B218" s="36"/>
      <c r="C218" s="216" t="s">
        <v>426</v>
      </c>
      <c r="D218" s="216" t="s">
        <v>157</v>
      </c>
      <c r="E218" s="217" t="s">
        <v>427</v>
      </c>
      <c r="F218" s="218" t="s">
        <v>428</v>
      </c>
      <c r="G218" s="219" t="s">
        <v>219</v>
      </c>
      <c r="H218" s="220">
        <v>402.12</v>
      </c>
      <c r="I218" s="221"/>
      <c r="J218" s="222">
        <f>ROUND(I218*H218,2)</f>
        <v>0</v>
      </c>
      <c r="K218" s="223"/>
      <c r="L218" s="41"/>
      <c r="M218" s="224" t="s">
        <v>1</v>
      </c>
      <c r="N218" s="225" t="s">
        <v>41</v>
      </c>
      <c r="O218" s="88"/>
      <c r="P218" s="226">
        <f>O218*H218</f>
        <v>0</v>
      </c>
      <c r="Q218" s="226">
        <v>0.01056</v>
      </c>
      <c r="R218" s="226">
        <f>Q218*H218</f>
        <v>4.2463872</v>
      </c>
      <c r="S218" s="226">
        <v>0</v>
      </c>
      <c r="T218" s="22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8" t="s">
        <v>161</v>
      </c>
      <c r="AT218" s="228" t="s">
        <v>157</v>
      </c>
      <c r="AU218" s="228" t="s">
        <v>162</v>
      </c>
      <c r="AY218" s="14" t="s">
        <v>155</v>
      </c>
      <c r="BE218" s="229">
        <f>IF(N218="základná",J218,0)</f>
        <v>0</v>
      </c>
      <c r="BF218" s="229">
        <f>IF(N218="znížená",J218,0)</f>
        <v>0</v>
      </c>
      <c r="BG218" s="229">
        <f>IF(N218="zákl. prenesená",J218,0)</f>
        <v>0</v>
      </c>
      <c r="BH218" s="229">
        <f>IF(N218="zníž. prenesená",J218,0)</f>
        <v>0</v>
      </c>
      <c r="BI218" s="229">
        <f>IF(N218="nulová",J218,0)</f>
        <v>0</v>
      </c>
      <c r="BJ218" s="14" t="s">
        <v>162</v>
      </c>
      <c r="BK218" s="229">
        <f>ROUND(I218*H218,2)</f>
        <v>0</v>
      </c>
      <c r="BL218" s="14" t="s">
        <v>161</v>
      </c>
      <c r="BM218" s="228" t="s">
        <v>429</v>
      </c>
    </row>
    <row r="219" s="2" customFormat="1" ht="21.75" customHeight="1">
      <c r="A219" s="35"/>
      <c r="B219" s="36"/>
      <c r="C219" s="216" t="s">
        <v>303</v>
      </c>
      <c r="D219" s="216" t="s">
        <v>157</v>
      </c>
      <c r="E219" s="217" t="s">
        <v>430</v>
      </c>
      <c r="F219" s="218" t="s">
        <v>431</v>
      </c>
      <c r="G219" s="219" t="s">
        <v>219</v>
      </c>
      <c r="H219" s="220">
        <v>78.180000000000007</v>
      </c>
      <c r="I219" s="221"/>
      <c r="J219" s="222">
        <f>ROUND(I219*H219,2)</f>
        <v>0</v>
      </c>
      <c r="K219" s="223"/>
      <c r="L219" s="41"/>
      <c r="M219" s="224" t="s">
        <v>1</v>
      </c>
      <c r="N219" s="225" t="s">
        <v>41</v>
      </c>
      <c r="O219" s="88"/>
      <c r="P219" s="226">
        <f>O219*H219</f>
        <v>0</v>
      </c>
      <c r="Q219" s="226">
        <v>0.00040000000000000002</v>
      </c>
      <c r="R219" s="226">
        <f>Q219*H219</f>
        <v>0.031272000000000001</v>
      </c>
      <c r="S219" s="226">
        <v>0</v>
      </c>
      <c r="T219" s="22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8" t="s">
        <v>161</v>
      </c>
      <c r="AT219" s="228" t="s">
        <v>157</v>
      </c>
      <c r="AU219" s="228" t="s">
        <v>162</v>
      </c>
      <c r="AY219" s="14" t="s">
        <v>155</v>
      </c>
      <c r="BE219" s="229">
        <f>IF(N219="základná",J219,0)</f>
        <v>0</v>
      </c>
      <c r="BF219" s="229">
        <f>IF(N219="znížená",J219,0)</f>
        <v>0</v>
      </c>
      <c r="BG219" s="229">
        <f>IF(N219="zákl. prenesená",J219,0)</f>
        <v>0</v>
      </c>
      <c r="BH219" s="229">
        <f>IF(N219="zníž. prenesená",J219,0)</f>
        <v>0</v>
      </c>
      <c r="BI219" s="229">
        <f>IF(N219="nulová",J219,0)</f>
        <v>0</v>
      </c>
      <c r="BJ219" s="14" t="s">
        <v>162</v>
      </c>
      <c r="BK219" s="229">
        <f>ROUND(I219*H219,2)</f>
        <v>0</v>
      </c>
      <c r="BL219" s="14" t="s">
        <v>161</v>
      </c>
      <c r="BM219" s="228" t="s">
        <v>432</v>
      </c>
    </row>
    <row r="220" s="2" customFormat="1" ht="21.75" customHeight="1">
      <c r="A220" s="35"/>
      <c r="B220" s="36"/>
      <c r="C220" s="216" t="s">
        <v>433</v>
      </c>
      <c r="D220" s="216" t="s">
        <v>157</v>
      </c>
      <c r="E220" s="217" t="s">
        <v>434</v>
      </c>
      <c r="F220" s="218" t="s">
        <v>435</v>
      </c>
      <c r="G220" s="219" t="s">
        <v>219</v>
      </c>
      <c r="H220" s="220">
        <v>1436.2000000000001</v>
      </c>
      <c r="I220" s="221"/>
      <c r="J220" s="222">
        <f>ROUND(I220*H220,2)</f>
        <v>0</v>
      </c>
      <c r="K220" s="223"/>
      <c r="L220" s="41"/>
      <c r="M220" s="224" t="s">
        <v>1</v>
      </c>
      <c r="N220" s="225" t="s">
        <v>41</v>
      </c>
      <c r="O220" s="88"/>
      <c r="P220" s="226">
        <f>O220*H220</f>
        <v>0</v>
      </c>
      <c r="Q220" s="226">
        <v>0.0147</v>
      </c>
      <c r="R220" s="226">
        <f>Q220*H220</f>
        <v>21.11214</v>
      </c>
      <c r="S220" s="226">
        <v>0</v>
      </c>
      <c r="T220" s="22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8" t="s">
        <v>161</v>
      </c>
      <c r="AT220" s="228" t="s">
        <v>157</v>
      </c>
      <c r="AU220" s="228" t="s">
        <v>162</v>
      </c>
      <c r="AY220" s="14" t="s">
        <v>155</v>
      </c>
      <c r="BE220" s="229">
        <f>IF(N220="základná",J220,0)</f>
        <v>0</v>
      </c>
      <c r="BF220" s="229">
        <f>IF(N220="znížená",J220,0)</f>
        <v>0</v>
      </c>
      <c r="BG220" s="229">
        <f>IF(N220="zákl. prenesená",J220,0)</f>
        <v>0</v>
      </c>
      <c r="BH220" s="229">
        <f>IF(N220="zníž. prenesená",J220,0)</f>
        <v>0</v>
      </c>
      <c r="BI220" s="229">
        <f>IF(N220="nulová",J220,0)</f>
        <v>0</v>
      </c>
      <c r="BJ220" s="14" t="s">
        <v>162</v>
      </c>
      <c r="BK220" s="229">
        <f>ROUND(I220*H220,2)</f>
        <v>0</v>
      </c>
      <c r="BL220" s="14" t="s">
        <v>161</v>
      </c>
      <c r="BM220" s="228" t="s">
        <v>436</v>
      </c>
    </row>
    <row r="221" s="2" customFormat="1" ht="33" customHeight="1">
      <c r="A221" s="35"/>
      <c r="B221" s="36"/>
      <c r="C221" s="216" t="s">
        <v>307</v>
      </c>
      <c r="D221" s="216" t="s">
        <v>157</v>
      </c>
      <c r="E221" s="217" t="s">
        <v>437</v>
      </c>
      <c r="F221" s="218" t="s">
        <v>438</v>
      </c>
      <c r="G221" s="219" t="s">
        <v>219</v>
      </c>
      <c r="H221" s="220">
        <v>1436.2000000000001</v>
      </c>
      <c r="I221" s="221"/>
      <c r="J221" s="222">
        <f>ROUND(I221*H221,2)</f>
        <v>0</v>
      </c>
      <c r="K221" s="223"/>
      <c r="L221" s="41"/>
      <c r="M221" s="224" t="s">
        <v>1</v>
      </c>
      <c r="N221" s="225" t="s">
        <v>41</v>
      </c>
      <c r="O221" s="88"/>
      <c r="P221" s="226">
        <f>O221*H221</f>
        <v>0</v>
      </c>
      <c r="Q221" s="226">
        <v>0.016799999999999999</v>
      </c>
      <c r="R221" s="226">
        <f>Q221*H221</f>
        <v>24.128159999999998</v>
      </c>
      <c r="S221" s="226">
        <v>0</v>
      </c>
      <c r="T221" s="22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8" t="s">
        <v>161</v>
      </c>
      <c r="AT221" s="228" t="s">
        <v>157</v>
      </c>
      <c r="AU221" s="228" t="s">
        <v>162</v>
      </c>
      <c r="AY221" s="14" t="s">
        <v>155</v>
      </c>
      <c r="BE221" s="229">
        <f>IF(N221="základná",J221,0)</f>
        <v>0</v>
      </c>
      <c r="BF221" s="229">
        <f>IF(N221="znížená",J221,0)</f>
        <v>0</v>
      </c>
      <c r="BG221" s="229">
        <f>IF(N221="zákl. prenesená",J221,0)</f>
        <v>0</v>
      </c>
      <c r="BH221" s="229">
        <f>IF(N221="zníž. prenesená",J221,0)</f>
        <v>0</v>
      </c>
      <c r="BI221" s="229">
        <f>IF(N221="nulová",J221,0)</f>
        <v>0</v>
      </c>
      <c r="BJ221" s="14" t="s">
        <v>162</v>
      </c>
      <c r="BK221" s="229">
        <f>ROUND(I221*H221,2)</f>
        <v>0</v>
      </c>
      <c r="BL221" s="14" t="s">
        <v>161</v>
      </c>
      <c r="BM221" s="228" t="s">
        <v>439</v>
      </c>
    </row>
    <row r="222" s="2" customFormat="1" ht="21.75" customHeight="1">
      <c r="A222" s="35"/>
      <c r="B222" s="36"/>
      <c r="C222" s="216" t="s">
        <v>440</v>
      </c>
      <c r="D222" s="216" t="s">
        <v>157</v>
      </c>
      <c r="E222" s="217" t="s">
        <v>441</v>
      </c>
      <c r="F222" s="218" t="s">
        <v>442</v>
      </c>
      <c r="G222" s="219" t="s">
        <v>443</v>
      </c>
      <c r="H222" s="220">
        <v>452.30000000000001</v>
      </c>
      <c r="I222" s="221"/>
      <c r="J222" s="222">
        <f>ROUND(I222*H222,2)</f>
        <v>0</v>
      </c>
      <c r="K222" s="223"/>
      <c r="L222" s="41"/>
      <c r="M222" s="224" t="s">
        <v>1</v>
      </c>
      <c r="N222" s="225" t="s">
        <v>41</v>
      </c>
      <c r="O222" s="88"/>
      <c r="P222" s="226">
        <f>O222*H222</f>
        <v>0</v>
      </c>
      <c r="Q222" s="226">
        <v>0</v>
      </c>
      <c r="R222" s="226">
        <f>Q222*H222</f>
        <v>0</v>
      </c>
      <c r="S222" s="226">
        <v>0</v>
      </c>
      <c r="T222" s="22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8" t="s">
        <v>161</v>
      </c>
      <c r="AT222" s="228" t="s">
        <v>157</v>
      </c>
      <c r="AU222" s="228" t="s">
        <v>162</v>
      </c>
      <c r="AY222" s="14" t="s">
        <v>155</v>
      </c>
      <c r="BE222" s="229">
        <f>IF(N222="základná",J222,0)</f>
        <v>0</v>
      </c>
      <c r="BF222" s="229">
        <f>IF(N222="znížená",J222,0)</f>
        <v>0</v>
      </c>
      <c r="BG222" s="229">
        <f>IF(N222="zákl. prenesená",J222,0)</f>
        <v>0</v>
      </c>
      <c r="BH222" s="229">
        <f>IF(N222="zníž. prenesená",J222,0)</f>
        <v>0</v>
      </c>
      <c r="BI222" s="229">
        <f>IF(N222="nulová",J222,0)</f>
        <v>0</v>
      </c>
      <c r="BJ222" s="14" t="s">
        <v>162</v>
      </c>
      <c r="BK222" s="229">
        <f>ROUND(I222*H222,2)</f>
        <v>0</v>
      </c>
      <c r="BL222" s="14" t="s">
        <v>161</v>
      </c>
      <c r="BM222" s="228" t="s">
        <v>444</v>
      </c>
    </row>
    <row r="223" s="2" customFormat="1" ht="21.75" customHeight="1">
      <c r="A223" s="35"/>
      <c r="B223" s="36"/>
      <c r="C223" s="216" t="s">
        <v>310</v>
      </c>
      <c r="D223" s="216" t="s">
        <v>157</v>
      </c>
      <c r="E223" s="217" t="s">
        <v>445</v>
      </c>
      <c r="F223" s="218" t="s">
        <v>446</v>
      </c>
      <c r="G223" s="219" t="s">
        <v>219</v>
      </c>
      <c r="H223" s="220">
        <v>467.995</v>
      </c>
      <c r="I223" s="221"/>
      <c r="J223" s="222">
        <f>ROUND(I223*H223,2)</f>
        <v>0</v>
      </c>
      <c r="K223" s="223"/>
      <c r="L223" s="41"/>
      <c r="M223" s="224" t="s">
        <v>1</v>
      </c>
      <c r="N223" s="225" t="s">
        <v>41</v>
      </c>
      <c r="O223" s="88"/>
      <c r="P223" s="226">
        <f>O223*H223</f>
        <v>0</v>
      </c>
      <c r="Q223" s="226">
        <v>0.034000000000000002</v>
      </c>
      <c r="R223" s="226">
        <f>Q223*H223</f>
        <v>15.911830000000002</v>
      </c>
      <c r="S223" s="226">
        <v>0</v>
      </c>
      <c r="T223" s="22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8" t="s">
        <v>161</v>
      </c>
      <c r="AT223" s="228" t="s">
        <v>157</v>
      </c>
      <c r="AU223" s="228" t="s">
        <v>162</v>
      </c>
      <c r="AY223" s="14" t="s">
        <v>155</v>
      </c>
      <c r="BE223" s="229">
        <f>IF(N223="základná",J223,0)</f>
        <v>0</v>
      </c>
      <c r="BF223" s="229">
        <f>IF(N223="znížená",J223,0)</f>
        <v>0</v>
      </c>
      <c r="BG223" s="229">
        <f>IF(N223="zákl. prenesená",J223,0)</f>
        <v>0</v>
      </c>
      <c r="BH223" s="229">
        <f>IF(N223="zníž. prenesená",J223,0)</f>
        <v>0</v>
      </c>
      <c r="BI223" s="229">
        <f>IF(N223="nulová",J223,0)</f>
        <v>0</v>
      </c>
      <c r="BJ223" s="14" t="s">
        <v>162</v>
      </c>
      <c r="BK223" s="229">
        <f>ROUND(I223*H223,2)</f>
        <v>0</v>
      </c>
      <c r="BL223" s="14" t="s">
        <v>161</v>
      </c>
      <c r="BM223" s="228" t="s">
        <v>447</v>
      </c>
    </row>
    <row r="224" s="2" customFormat="1" ht="21.75" customHeight="1">
      <c r="A224" s="35"/>
      <c r="B224" s="36"/>
      <c r="C224" s="216" t="s">
        <v>448</v>
      </c>
      <c r="D224" s="216" t="s">
        <v>157</v>
      </c>
      <c r="E224" s="217" t="s">
        <v>449</v>
      </c>
      <c r="F224" s="218" t="s">
        <v>450</v>
      </c>
      <c r="G224" s="219" t="s">
        <v>219</v>
      </c>
      <c r="H224" s="220">
        <v>51.884999999999998</v>
      </c>
      <c r="I224" s="221"/>
      <c r="J224" s="222">
        <f>ROUND(I224*H224,2)</f>
        <v>0</v>
      </c>
      <c r="K224" s="223"/>
      <c r="L224" s="41"/>
      <c r="M224" s="224" t="s">
        <v>1</v>
      </c>
      <c r="N224" s="225" t="s">
        <v>41</v>
      </c>
      <c r="O224" s="88"/>
      <c r="P224" s="226">
        <f>O224*H224</f>
        <v>0</v>
      </c>
      <c r="Q224" s="226">
        <v>0.019</v>
      </c>
      <c r="R224" s="226">
        <f>Q224*H224</f>
        <v>0.98581499999999989</v>
      </c>
      <c r="S224" s="226">
        <v>0</v>
      </c>
      <c r="T224" s="22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8" t="s">
        <v>161</v>
      </c>
      <c r="AT224" s="228" t="s">
        <v>157</v>
      </c>
      <c r="AU224" s="228" t="s">
        <v>162</v>
      </c>
      <c r="AY224" s="14" t="s">
        <v>155</v>
      </c>
      <c r="BE224" s="229">
        <f>IF(N224="základná",J224,0)</f>
        <v>0</v>
      </c>
      <c r="BF224" s="229">
        <f>IF(N224="znížená",J224,0)</f>
        <v>0</v>
      </c>
      <c r="BG224" s="229">
        <f>IF(N224="zákl. prenesená",J224,0)</f>
        <v>0</v>
      </c>
      <c r="BH224" s="229">
        <f>IF(N224="zníž. prenesená",J224,0)</f>
        <v>0</v>
      </c>
      <c r="BI224" s="229">
        <f>IF(N224="nulová",J224,0)</f>
        <v>0</v>
      </c>
      <c r="BJ224" s="14" t="s">
        <v>162</v>
      </c>
      <c r="BK224" s="229">
        <f>ROUND(I224*H224,2)</f>
        <v>0</v>
      </c>
      <c r="BL224" s="14" t="s">
        <v>161</v>
      </c>
      <c r="BM224" s="228" t="s">
        <v>451</v>
      </c>
    </row>
    <row r="225" s="2" customFormat="1" ht="21.75" customHeight="1">
      <c r="A225" s="35"/>
      <c r="B225" s="36"/>
      <c r="C225" s="216" t="s">
        <v>314</v>
      </c>
      <c r="D225" s="216" t="s">
        <v>157</v>
      </c>
      <c r="E225" s="217" t="s">
        <v>452</v>
      </c>
      <c r="F225" s="218" t="s">
        <v>453</v>
      </c>
      <c r="G225" s="219" t="s">
        <v>219</v>
      </c>
      <c r="H225" s="220">
        <v>120.95999999999999</v>
      </c>
      <c r="I225" s="221"/>
      <c r="J225" s="222">
        <f>ROUND(I225*H225,2)</f>
        <v>0</v>
      </c>
      <c r="K225" s="223"/>
      <c r="L225" s="41"/>
      <c r="M225" s="224" t="s">
        <v>1</v>
      </c>
      <c r="N225" s="225" t="s">
        <v>41</v>
      </c>
      <c r="O225" s="88"/>
      <c r="P225" s="226">
        <f>O225*H225</f>
        <v>0</v>
      </c>
      <c r="Q225" s="226">
        <v>0.014</v>
      </c>
      <c r="R225" s="226">
        <f>Q225*H225</f>
        <v>1.6934400000000001</v>
      </c>
      <c r="S225" s="226">
        <v>0</v>
      </c>
      <c r="T225" s="22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8" t="s">
        <v>161</v>
      </c>
      <c r="AT225" s="228" t="s">
        <v>157</v>
      </c>
      <c r="AU225" s="228" t="s">
        <v>162</v>
      </c>
      <c r="AY225" s="14" t="s">
        <v>155</v>
      </c>
      <c r="BE225" s="229">
        <f>IF(N225="základná",J225,0)</f>
        <v>0</v>
      </c>
      <c r="BF225" s="229">
        <f>IF(N225="znížená",J225,0)</f>
        <v>0</v>
      </c>
      <c r="BG225" s="229">
        <f>IF(N225="zákl. prenesená",J225,0)</f>
        <v>0</v>
      </c>
      <c r="BH225" s="229">
        <f>IF(N225="zníž. prenesená",J225,0)</f>
        <v>0</v>
      </c>
      <c r="BI225" s="229">
        <f>IF(N225="nulová",J225,0)</f>
        <v>0</v>
      </c>
      <c r="BJ225" s="14" t="s">
        <v>162</v>
      </c>
      <c r="BK225" s="229">
        <f>ROUND(I225*H225,2)</f>
        <v>0</v>
      </c>
      <c r="BL225" s="14" t="s">
        <v>161</v>
      </c>
      <c r="BM225" s="228" t="s">
        <v>454</v>
      </c>
    </row>
    <row r="226" s="2" customFormat="1" ht="21.75" customHeight="1">
      <c r="A226" s="35"/>
      <c r="B226" s="36"/>
      <c r="C226" s="216" t="s">
        <v>455</v>
      </c>
      <c r="D226" s="216" t="s">
        <v>157</v>
      </c>
      <c r="E226" s="217" t="s">
        <v>456</v>
      </c>
      <c r="F226" s="218" t="s">
        <v>457</v>
      </c>
      <c r="G226" s="219" t="s">
        <v>219</v>
      </c>
      <c r="H226" s="220">
        <v>181.36000000000001</v>
      </c>
      <c r="I226" s="221"/>
      <c r="J226" s="222">
        <f>ROUND(I226*H226,2)</f>
        <v>0</v>
      </c>
      <c r="K226" s="223"/>
      <c r="L226" s="41"/>
      <c r="M226" s="224" t="s">
        <v>1</v>
      </c>
      <c r="N226" s="225" t="s">
        <v>41</v>
      </c>
      <c r="O226" s="88"/>
      <c r="P226" s="226">
        <f>O226*H226</f>
        <v>0</v>
      </c>
      <c r="Q226" s="226">
        <v>0.023</v>
      </c>
      <c r="R226" s="226">
        <f>Q226*H226</f>
        <v>4.1712800000000003</v>
      </c>
      <c r="S226" s="226">
        <v>0</v>
      </c>
      <c r="T226" s="22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8" t="s">
        <v>161</v>
      </c>
      <c r="AT226" s="228" t="s">
        <v>157</v>
      </c>
      <c r="AU226" s="228" t="s">
        <v>162</v>
      </c>
      <c r="AY226" s="14" t="s">
        <v>155</v>
      </c>
      <c r="BE226" s="229">
        <f>IF(N226="základná",J226,0)</f>
        <v>0</v>
      </c>
      <c r="BF226" s="229">
        <f>IF(N226="znížená",J226,0)</f>
        <v>0</v>
      </c>
      <c r="BG226" s="229">
        <f>IF(N226="zákl. prenesená",J226,0)</f>
        <v>0</v>
      </c>
      <c r="BH226" s="229">
        <f>IF(N226="zníž. prenesená",J226,0)</f>
        <v>0</v>
      </c>
      <c r="BI226" s="229">
        <f>IF(N226="nulová",J226,0)</f>
        <v>0</v>
      </c>
      <c r="BJ226" s="14" t="s">
        <v>162</v>
      </c>
      <c r="BK226" s="229">
        <f>ROUND(I226*H226,2)</f>
        <v>0</v>
      </c>
      <c r="BL226" s="14" t="s">
        <v>161</v>
      </c>
      <c r="BM226" s="228" t="s">
        <v>458</v>
      </c>
    </row>
    <row r="227" s="2" customFormat="1" ht="16.5" customHeight="1">
      <c r="A227" s="35"/>
      <c r="B227" s="36"/>
      <c r="C227" s="216" t="s">
        <v>317</v>
      </c>
      <c r="D227" s="216" t="s">
        <v>157</v>
      </c>
      <c r="E227" s="217" t="s">
        <v>459</v>
      </c>
      <c r="F227" s="218" t="s">
        <v>460</v>
      </c>
      <c r="G227" s="219" t="s">
        <v>443</v>
      </c>
      <c r="H227" s="220">
        <v>118.40000000000001</v>
      </c>
      <c r="I227" s="221"/>
      <c r="J227" s="222">
        <f>ROUND(I227*H227,2)</f>
        <v>0</v>
      </c>
      <c r="K227" s="223"/>
      <c r="L227" s="41"/>
      <c r="M227" s="224" t="s">
        <v>1</v>
      </c>
      <c r="N227" s="225" t="s">
        <v>41</v>
      </c>
      <c r="O227" s="88"/>
      <c r="P227" s="226">
        <f>O227*H227</f>
        <v>0</v>
      </c>
      <c r="Q227" s="226">
        <v>0.00042000000000000002</v>
      </c>
      <c r="R227" s="226">
        <f>Q227*H227</f>
        <v>0.049728000000000001</v>
      </c>
      <c r="S227" s="226">
        <v>0</v>
      </c>
      <c r="T227" s="22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8" t="s">
        <v>161</v>
      </c>
      <c r="AT227" s="228" t="s">
        <v>157</v>
      </c>
      <c r="AU227" s="228" t="s">
        <v>162</v>
      </c>
      <c r="AY227" s="14" t="s">
        <v>155</v>
      </c>
      <c r="BE227" s="229">
        <f>IF(N227="základná",J227,0)</f>
        <v>0</v>
      </c>
      <c r="BF227" s="229">
        <f>IF(N227="znížená",J227,0)</f>
        <v>0</v>
      </c>
      <c r="BG227" s="229">
        <f>IF(N227="zákl. prenesená",J227,0)</f>
        <v>0</v>
      </c>
      <c r="BH227" s="229">
        <f>IF(N227="zníž. prenesená",J227,0)</f>
        <v>0</v>
      </c>
      <c r="BI227" s="229">
        <f>IF(N227="nulová",J227,0)</f>
        <v>0</v>
      </c>
      <c r="BJ227" s="14" t="s">
        <v>162</v>
      </c>
      <c r="BK227" s="229">
        <f>ROUND(I227*H227,2)</f>
        <v>0</v>
      </c>
      <c r="BL227" s="14" t="s">
        <v>161</v>
      </c>
      <c r="BM227" s="228" t="s">
        <v>461</v>
      </c>
    </row>
    <row r="228" s="2" customFormat="1" ht="16.5" customHeight="1">
      <c r="A228" s="35"/>
      <c r="B228" s="36"/>
      <c r="C228" s="216" t="s">
        <v>462</v>
      </c>
      <c r="D228" s="216" t="s">
        <v>157</v>
      </c>
      <c r="E228" s="217" t="s">
        <v>463</v>
      </c>
      <c r="F228" s="218" t="s">
        <v>464</v>
      </c>
      <c r="G228" s="219" t="s">
        <v>443</v>
      </c>
      <c r="H228" s="220">
        <v>789</v>
      </c>
      <c r="I228" s="221"/>
      <c r="J228" s="222">
        <f>ROUND(I228*H228,2)</f>
        <v>0</v>
      </c>
      <c r="K228" s="223"/>
      <c r="L228" s="41"/>
      <c r="M228" s="224" t="s">
        <v>1</v>
      </c>
      <c r="N228" s="225" t="s">
        <v>41</v>
      </c>
      <c r="O228" s="88"/>
      <c r="P228" s="226">
        <f>O228*H228</f>
        <v>0</v>
      </c>
      <c r="Q228" s="226">
        <v>3.0000000000000001E-05</v>
      </c>
      <c r="R228" s="226">
        <f>Q228*H228</f>
        <v>0.02367</v>
      </c>
      <c r="S228" s="226">
        <v>0</v>
      </c>
      <c r="T228" s="22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8" t="s">
        <v>161</v>
      </c>
      <c r="AT228" s="228" t="s">
        <v>157</v>
      </c>
      <c r="AU228" s="228" t="s">
        <v>162</v>
      </c>
      <c r="AY228" s="14" t="s">
        <v>155</v>
      </c>
      <c r="BE228" s="229">
        <f>IF(N228="základná",J228,0)</f>
        <v>0</v>
      </c>
      <c r="BF228" s="229">
        <f>IF(N228="znížená",J228,0)</f>
        <v>0</v>
      </c>
      <c r="BG228" s="229">
        <f>IF(N228="zákl. prenesená",J228,0)</f>
        <v>0</v>
      </c>
      <c r="BH228" s="229">
        <f>IF(N228="zníž. prenesená",J228,0)</f>
        <v>0</v>
      </c>
      <c r="BI228" s="229">
        <f>IF(N228="nulová",J228,0)</f>
        <v>0</v>
      </c>
      <c r="BJ228" s="14" t="s">
        <v>162</v>
      </c>
      <c r="BK228" s="229">
        <f>ROUND(I228*H228,2)</f>
        <v>0</v>
      </c>
      <c r="BL228" s="14" t="s">
        <v>161</v>
      </c>
      <c r="BM228" s="228" t="s">
        <v>465</v>
      </c>
    </row>
    <row r="229" s="2" customFormat="1" ht="16.5" customHeight="1">
      <c r="A229" s="35"/>
      <c r="B229" s="36"/>
      <c r="C229" s="216" t="s">
        <v>321</v>
      </c>
      <c r="D229" s="216" t="s">
        <v>157</v>
      </c>
      <c r="E229" s="217" t="s">
        <v>466</v>
      </c>
      <c r="F229" s="218" t="s">
        <v>467</v>
      </c>
      <c r="G229" s="219" t="s">
        <v>443</v>
      </c>
      <c r="H229" s="220">
        <v>136.05000000000001</v>
      </c>
      <c r="I229" s="221"/>
      <c r="J229" s="222">
        <f>ROUND(I229*H229,2)</f>
        <v>0</v>
      </c>
      <c r="K229" s="223"/>
      <c r="L229" s="41"/>
      <c r="M229" s="224" t="s">
        <v>1</v>
      </c>
      <c r="N229" s="225" t="s">
        <v>41</v>
      </c>
      <c r="O229" s="88"/>
      <c r="P229" s="226">
        <f>O229*H229</f>
        <v>0</v>
      </c>
      <c r="Q229" s="226">
        <v>0.00023000000000000001</v>
      </c>
      <c r="R229" s="226">
        <f>Q229*H229</f>
        <v>0.031291500000000007</v>
      </c>
      <c r="S229" s="226">
        <v>0</v>
      </c>
      <c r="T229" s="22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8" t="s">
        <v>161</v>
      </c>
      <c r="AT229" s="228" t="s">
        <v>157</v>
      </c>
      <c r="AU229" s="228" t="s">
        <v>162</v>
      </c>
      <c r="AY229" s="14" t="s">
        <v>155</v>
      </c>
      <c r="BE229" s="229">
        <f>IF(N229="základná",J229,0)</f>
        <v>0</v>
      </c>
      <c r="BF229" s="229">
        <f>IF(N229="znížená",J229,0)</f>
        <v>0</v>
      </c>
      <c r="BG229" s="229">
        <f>IF(N229="zákl. prenesená",J229,0)</f>
        <v>0</v>
      </c>
      <c r="BH229" s="229">
        <f>IF(N229="zníž. prenesená",J229,0)</f>
        <v>0</v>
      </c>
      <c r="BI229" s="229">
        <f>IF(N229="nulová",J229,0)</f>
        <v>0</v>
      </c>
      <c r="BJ229" s="14" t="s">
        <v>162</v>
      </c>
      <c r="BK229" s="229">
        <f>ROUND(I229*H229,2)</f>
        <v>0</v>
      </c>
      <c r="BL229" s="14" t="s">
        <v>161</v>
      </c>
      <c r="BM229" s="228" t="s">
        <v>468</v>
      </c>
    </row>
    <row r="230" s="2" customFormat="1" ht="21.75" customHeight="1">
      <c r="A230" s="35"/>
      <c r="B230" s="36"/>
      <c r="C230" s="216" t="s">
        <v>469</v>
      </c>
      <c r="D230" s="216" t="s">
        <v>157</v>
      </c>
      <c r="E230" s="217" t="s">
        <v>470</v>
      </c>
      <c r="F230" s="218" t="s">
        <v>471</v>
      </c>
      <c r="G230" s="219" t="s">
        <v>219</v>
      </c>
      <c r="H230" s="220">
        <v>761.72000000000003</v>
      </c>
      <c r="I230" s="221"/>
      <c r="J230" s="222">
        <f>ROUND(I230*H230,2)</f>
        <v>0</v>
      </c>
      <c r="K230" s="223"/>
      <c r="L230" s="41"/>
      <c r="M230" s="224" t="s">
        <v>1</v>
      </c>
      <c r="N230" s="225" t="s">
        <v>41</v>
      </c>
      <c r="O230" s="88"/>
      <c r="P230" s="226">
        <f>O230*H230</f>
        <v>0</v>
      </c>
      <c r="Q230" s="226">
        <v>0.00040000000000000002</v>
      </c>
      <c r="R230" s="226">
        <f>Q230*H230</f>
        <v>0.30468800000000001</v>
      </c>
      <c r="S230" s="226">
        <v>0</v>
      </c>
      <c r="T230" s="22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8" t="s">
        <v>161</v>
      </c>
      <c r="AT230" s="228" t="s">
        <v>157</v>
      </c>
      <c r="AU230" s="228" t="s">
        <v>162</v>
      </c>
      <c r="AY230" s="14" t="s">
        <v>155</v>
      </c>
      <c r="BE230" s="229">
        <f>IF(N230="základná",J230,0)</f>
        <v>0</v>
      </c>
      <c r="BF230" s="229">
        <f>IF(N230="znížená",J230,0)</f>
        <v>0</v>
      </c>
      <c r="BG230" s="229">
        <f>IF(N230="zákl. prenesená",J230,0)</f>
        <v>0</v>
      </c>
      <c r="BH230" s="229">
        <f>IF(N230="zníž. prenesená",J230,0)</f>
        <v>0</v>
      </c>
      <c r="BI230" s="229">
        <f>IF(N230="nulová",J230,0)</f>
        <v>0</v>
      </c>
      <c r="BJ230" s="14" t="s">
        <v>162</v>
      </c>
      <c r="BK230" s="229">
        <f>ROUND(I230*H230,2)</f>
        <v>0</v>
      </c>
      <c r="BL230" s="14" t="s">
        <v>161</v>
      </c>
      <c r="BM230" s="228" t="s">
        <v>472</v>
      </c>
    </row>
    <row r="231" s="2" customFormat="1" ht="21.75" customHeight="1">
      <c r="A231" s="35"/>
      <c r="B231" s="36"/>
      <c r="C231" s="216" t="s">
        <v>324</v>
      </c>
      <c r="D231" s="216" t="s">
        <v>157</v>
      </c>
      <c r="E231" s="217" t="s">
        <v>473</v>
      </c>
      <c r="F231" s="218" t="s">
        <v>474</v>
      </c>
      <c r="G231" s="219" t="s">
        <v>219</v>
      </c>
      <c r="H231" s="220">
        <v>701.24000000000001</v>
      </c>
      <c r="I231" s="221"/>
      <c r="J231" s="222">
        <f>ROUND(I231*H231,2)</f>
        <v>0</v>
      </c>
      <c r="K231" s="223"/>
      <c r="L231" s="41"/>
      <c r="M231" s="224" t="s">
        <v>1</v>
      </c>
      <c r="N231" s="225" t="s">
        <v>41</v>
      </c>
      <c r="O231" s="88"/>
      <c r="P231" s="226">
        <f>O231*H231</f>
        <v>0</v>
      </c>
      <c r="Q231" s="226">
        <v>0.0043</v>
      </c>
      <c r="R231" s="226">
        <f>Q231*H231</f>
        <v>3.0153319999999999</v>
      </c>
      <c r="S231" s="226">
        <v>0</v>
      </c>
      <c r="T231" s="22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8" t="s">
        <v>161</v>
      </c>
      <c r="AT231" s="228" t="s">
        <v>157</v>
      </c>
      <c r="AU231" s="228" t="s">
        <v>162</v>
      </c>
      <c r="AY231" s="14" t="s">
        <v>155</v>
      </c>
      <c r="BE231" s="229">
        <f>IF(N231="základná",J231,0)</f>
        <v>0</v>
      </c>
      <c r="BF231" s="229">
        <f>IF(N231="znížená",J231,0)</f>
        <v>0</v>
      </c>
      <c r="BG231" s="229">
        <f>IF(N231="zákl. prenesená",J231,0)</f>
        <v>0</v>
      </c>
      <c r="BH231" s="229">
        <f>IF(N231="zníž. prenesená",J231,0)</f>
        <v>0</v>
      </c>
      <c r="BI231" s="229">
        <f>IF(N231="nulová",J231,0)</f>
        <v>0</v>
      </c>
      <c r="BJ231" s="14" t="s">
        <v>162</v>
      </c>
      <c r="BK231" s="229">
        <f>ROUND(I231*H231,2)</f>
        <v>0</v>
      </c>
      <c r="BL231" s="14" t="s">
        <v>161</v>
      </c>
      <c r="BM231" s="228" t="s">
        <v>475</v>
      </c>
    </row>
    <row r="232" s="2" customFormat="1" ht="21.75" customHeight="1">
      <c r="A232" s="35"/>
      <c r="B232" s="36"/>
      <c r="C232" s="216" t="s">
        <v>476</v>
      </c>
      <c r="D232" s="216" t="s">
        <v>157</v>
      </c>
      <c r="E232" s="217" t="s">
        <v>477</v>
      </c>
      <c r="F232" s="218" t="s">
        <v>478</v>
      </c>
      <c r="G232" s="219" t="s">
        <v>219</v>
      </c>
      <c r="H232" s="220">
        <v>60.479999999999997</v>
      </c>
      <c r="I232" s="221"/>
      <c r="J232" s="222">
        <f>ROUND(I232*H232,2)</f>
        <v>0</v>
      </c>
      <c r="K232" s="223"/>
      <c r="L232" s="41"/>
      <c r="M232" s="224" t="s">
        <v>1</v>
      </c>
      <c r="N232" s="225" t="s">
        <v>41</v>
      </c>
      <c r="O232" s="88"/>
      <c r="P232" s="226">
        <f>O232*H232</f>
        <v>0</v>
      </c>
      <c r="Q232" s="226">
        <v>0.0058999999999999999</v>
      </c>
      <c r="R232" s="226">
        <f>Q232*H232</f>
        <v>0.35683199999999998</v>
      </c>
      <c r="S232" s="226">
        <v>0</v>
      </c>
      <c r="T232" s="22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8" t="s">
        <v>161</v>
      </c>
      <c r="AT232" s="228" t="s">
        <v>157</v>
      </c>
      <c r="AU232" s="228" t="s">
        <v>162</v>
      </c>
      <c r="AY232" s="14" t="s">
        <v>155</v>
      </c>
      <c r="BE232" s="229">
        <f>IF(N232="základná",J232,0)</f>
        <v>0</v>
      </c>
      <c r="BF232" s="229">
        <f>IF(N232="znížená",J232,0)</f>
        <v>0</v>
      </c>
      <c r="BG232" s="229">
        <f>IF(N232="zákl. prenesená",J232,0)</f>
        <v>0</v>
      </c>
      <c r="BH232" s="229">
        <f>IF(N232="zníž. prenesená",J232,0)</f>
        <v>0</v>
      </c>
      <c r="BI232" s="229">
        <f>IF(N232="nulová",J232,0)</f>
        <v>0</v>
      </c>
      <c r="BJ232" s="14" t="s">
        <v>162</v>
      </c>
      <c r="BK232" s="229">
        <f>ROUND(I232*H232,2)</f>
        <v>0</v>
      </c>
      <c r="BL232" s="14" t="s">
        <v>161</v>
      </c>
      <c r="BM232" s="228" t="s">
        <v>479</v>
      </c>
    </row>
    <row r="233" s="2" customFormat="1" ht="21.75" customHeight="1">
      <c r="A233" s="35"/>
      <c r="B233" s="36"/>
      <c r="C233" s="216" t="s">
        <v>328</v>
      </c>
      <c r="D233" s="216" t="s">
        <v>157</v>
      </c>
      <c r="E233" s="217" t="s">
        <v>480</v>
      </c>
      <c r="F233" s="218" t="s">
        <v>481</v>
      </c>
      <c r="G233" s="219" t="s">
        <v>219</v>
      </c>
      <c r="H233" s="220">
        <v>883.72000000000003</v>
      </c>
      <c r="I233" s="221"/>
      <c r="J233" s="222">
        <f>ROUND(I233*H233,2)</f>
        <v>0</v>
      </c>
      <c r="K233" s="223"/>
      <c r="L233" s="41"/>
      <c r="M233" s="224" t="s">
        <v>1</v>
      </c>
      <c r="N233" s="225" t="s">
        <v>41</v>
      </c>
      <c r="O233" s="88"/>
      <c r="P233" s="226">
        <f>O233*H233</f>
        <v>0</v>
      </c>
      <c r="Q233" s="226">
        <v>0</v>
      </c>
      <c r="R233" s="226">
        <f>Q233*H233</f>
        <v>0</v>
      </c>
      <c r="S233" s="226">
        <v>0</v>
      </c>
      <c r="T233" s="22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8" t="s">
        <v>161</v>
      </c>
      <c r="AT233" s="228" t="s">
        <v>157</v>
      </c>
      <c r="AU233" s="228" t="s">
        <v>162</v>
      </c>
      <c r="AY233" s="14" t="s">
        <v>155</v>
      </c>
      <c r="BE233" s="229">
        <f>IF(N233="základná",J233,0)</f>
        <v>0</v>
      </c>
      <c r="BF233" s="229">
        <f>IF(N233="znížená",J233,0)</f>
        <v>0</v>
      </c>
      <c r="BG233" s="229">
        <f>IF(N233="zákl. prenesená",J233,0)</f>
        <v>0</v>
      </c>
      <c r="BH233" s="229">
        <f>IF(N233="zníž. prenesená",J233,0)</f>
        <v>0</v>
      </c>
      <c r="BI233" s="229">
        <f>IF(N233="nulová",J233,0)</f>
        <v>0</v>
      </c>
      <c r="BJ233" s="14" t="s">
        <v>162</v>
      </c>
      <c r="BK233" s="229">
        <f>ROUND(I233*H233,2)</f>
        <v>0</v>
      </c>
      <c r="BL233" s="14" t="s">
        <v>161</v>
      </c>
      <c r="BM233" s="228" t="s">
        <v>482</v>
      </c>
    </row>
    <row r="234" s="2" customFormat="1" ht="21.75" customHeight="1">
      <c r="A234" s="35"/>
      <c r="B234" s="36"/>
      <c r="C234" s="230" t="s">
        <v>483</v>
      </c>
      <c r="D234" s="230" t="s">
        <v>193</v>
      </c>
      <c r="E234" s="231" t="s">
        <v>484</v>
      </c>
      <c r="F234" s="232" t="s">
        <v>485</v>
      </c>
      <c r="G234" s="233" t="s">
        <v>219</v>
      </c>
      <c r="H234" s="234">
        <v>883.72000000000003</v>
      </c>
      <c r="I234" s="235"/>
      <c r="J234" s="236">
        <f>ROUND(I234*H234,2)</f>
        <v>0</v>
      </c>
      <c r="K234" s="237"/>
      <c r="L234" s="238"/>
      <c r="M234" s="239" t="s">
        <v>1</v>
      </c>
      <c r="N234" s="240" t="s">
        <v>41</v>
      </c>
      <c r="O234" s="88"/>
      <c r="P234" s="226">
        <f>O234*H234</f>
        <v>0</v>
      </c>
      <c r="Q234" s="226">
        <v>0</v>
      </c>
      <c r="R234" s="226">
        <f>Q234*H234</f>
        <v>0</v>
      </c>
      <c r="S234" s="226">
        <v>0</v>
      </c>
      <c r="T234" s="22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8" t="s">
        <v>171</v>
      </c>
      <c r="AT234" s="228" t="s">
        <v>193</v>
      </c>
      <c r="AU234" s="228" t="s">
        <v>162</v>
      </c>
      <c r="AY234" s="14" t="s">
        <v>155</v>
      </c>
      <c r="BE234" s="229">
        <f>IF(N234="základná",J234,0)</f>
        <v>0</v>
      </c>
      <c r="BF234" s="229">
        <f>IF(N234="znížená",J234,0)</f>
        <v>0</v>
      </c>
      <c r="BG234" s="229">
        <f>IF(N234="zákl. prenesená",J234,0)</f>
        <v>0</v>
      </c>
      <c r="BH234" s="229">
        <f>IF(N234="zníž. prenesená",J234,0)</f>
        <v>0</v>
      </c>
      <c r="BI234" s="229">
        <f>IF(N234="nulová",J234,0)</f>
        <v>0</v>
      </c>
      <c r="BJ234" s="14" t="s">
        <v>162</v>
      </c>
      <c r="BK234" s="229">
        <f>ROUND(I234*H234,2)</f>
        <v>0</v>
      </c>
      <c r="BL234" s="14" t="s">
        <v>161</v>
      </c>
      <c r="BM234" s="228" t="s">
        <v>486</v>
      </c>
    </row>
    <row r="235" s="2" customFormat="1" ht="21.75" customHeight="1">
      <c r="A235" s="35"/>
      <c r="B235" s="36"/>
      <c r="C235" s="216" t="s">
        <v>332</v>
      </c>
      <c r="D235" s="216" t="s">
        <v>157</v>
      </c>
      <c r="E235" s="217" t="s">
        <v>487</v>
      </c>
      <c r="F235" s="218" t="s">
        <v>488</v>
      </c>
      <c r="G235" s="219" t="s">
        <v>219</v>
      </c>
      <c r="H235" s="220">
        <v>883.72000000000003</v>
      </c>
      <c r="I235" s="221"/>
      <c r="J235" s="222">
        <f>ROUND(I235*H235,2)</f>
        <v>0</v>
      </c>
      <c r="K235" s="223"/>
      <c r="L235" s="41"/>
      <c r="M235" s="224" t="s">
        <v>1</v>
      </c>
      <c r="N235" s="225" t="s">
        <v>41</v>
      </c>
      <c r="O235" s="88"/>
      <c r="P235" s="226">
        <f>O235*H235</f>
        <v>0</v>
      </c>
      <c r="Q235" s="226">
        <v>0.17299999999999999</v>
      </c>
      <c r="R235" s="226">
        <f>Q235*H235</f>
        <v>152.88355999999999</v>
      </c>
      <c r="S235" s="226">
        <v>0</v>
      </c>
      <c r="T235" s="227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8" t="s">
        <v>161</v>
      </c>
      <c r="AT235" s="228" t="s">
        <v>157</v>
      </c>
      <c r="AU235" s="228" t="s">
        <v>162</v>
      </c>
      <c r="AY235" s="14" t="s">
        <v>155</v>
      </c>
      <c r="BE235" s="229">
        <f>IF(N235="základná",J235,0)</f>
        <v>0</v>
      </c>
      <c r="BF235" s="229">
        <f>IF(N235="znížená",J235,0)</f>
        <v>0</v>
      </c>
      <c r="BG235" s="229">
        <f>IF(N235="zákl. prenesená",J235,0)</f>
        <v>0</v>
      </c>
      <c r="BH235" s="229">
        <f>IF(N235="zníž. prenesená",J235,0)</f>
        <v>0</v>
      </c>
      <c r="BI235" s="229">
        <f>IF(N235="nulová",J235,0)</f>
        <v>0</v>
      </c>
      <c r="BJ235" s="14" t="s">
        <v>162</v>
      </c>
      <c r="BK235" s="229">
        <f>ROUND(I235*H235,2)</f>
        <v>0</v>
      </c>
      <c r="BL235" s="14" t="s">
        <v>161</v>
      </c>
      <c r="BM235" s="228" t="s">
        <v>489</v>
      </c>
    </row>
    <row r="236" s="2" customFormat="1" ht="16.5" customHeight="1">
      <c r="A236" s="35"/>
      <c r="B236" s="36"/>
      <c r="C236" s="216" t="s">
        <v>490</v>
      </c>
      <c r="D236" s="216" t="s">
        <v>157</v>
      </c>
      <c r="E236" s="217" t="s">
        <v>491</v>
      </c>
      <c r="F236" s="218" t="s">
        <v>492</v>
      </c>
      <c r="G236" s="219" t="s">
        <v>219</v>
      </c>
      <c r="H236" s="220">
        <v>883.72000000000003</v>
      </c>
      <c r="I236" s="221"/>
      <c r="J236" s="222">
        <f>ROUND(I236*H236,2)</f>
        <v>0</v>
      </c>
      <c r="K236" s="223"/>
      <c r="L236" s="41"/>
      <c r="M236" s="224" t="s">
        <v>1</v>
      </c>
      <c r="N236" s="225" t="s">
        <v>41</v>
      </c>
      <c r="O236" s="88"/>
      <c r="P236" s="226">
        <f>O236*H236</f>
        <v>0</v>
      </c>
      <c r="Q236" s="226">
        <v>5.0000000000000002E-05</v>
      </c>
      <c r="R236" s="226">
        <f>Q236*H236</f>
        <v>0.044186000000000003</v>
      </c>
      <c r="S236" s="226">
        <v>0</v>
      </c>
      <c r="T236" s="22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8" t="s">
        <v>161</v>
      </c>
      <c r="AT236" s="228" t="s">
        <v>157</v>
      </c>
      <c r="AU236" s="228" t="s">
        <v>162</v>
      </c>
      <c r="AY236" s="14" t="s">
        <v>155</v>
      </c>
      <c r="BE236" s="229">
        <f>IF(N236="základná",J236,0)</f>
        <v>0</v>
      </c>
      <c r="BF236" s="229">
        <f>IF(N236="znížená",J236,0)</f>
        <v>0</v>
      </c>
      <c r="BG236" s="229">
        <f>IF(N236="zákl. prenesená",J236,0)</f>
        <v>0</v>
      </c>
      <c r="BH236" s="229">
        <f>IF(N236="zníž. prenesená",J236,0)</f>
        <v>0</v>
      </c>
      <c r="BI236" s="229">
        <f>IF(N236="nulová",J236,0)</f>
        <v>0</v>
      </c>
      <c r="BJ236" s="14" t="s">
        <v>162</v>
      </c>
      <c r="BK236" s="229">
        <f>ROUND(I236*H236,2)</f>
        <v>0</v>
      </c>
      <c r="BL236" s="14" t="s">
        <v>161</v>
      </c>
      <c r="BM236" s="228" t="s">
        <v>493</v>
      </c>
    </row>
    <row r="237" s="12" customFormat="1" ht="22.8" customHeight="1">
      <c r="A237" s="12"/>
      <c r="B237" s="200"/>
      <c r="C237" s="201"/>
      <c r="D237" s="202" t="s">
        <v>74</v>
      </c>
      <c r="E237" s="214" t="s">
        <v>185</v>
      </c>
      <c r="F237" s="214" t="s">
        <v>494</v>
      </c>
      <c r="G237" s="201"/>
      <c r="H237" s="201"/>
      <c r="I237" s="204"/>
      <c r="J237" s="215">
        <f>BK237</f>
        <v>0</v>
      </c>
      <c r="K237" s="201"/>
      <c r="L237" s="206"/>
      <c r="M237" s="207"/>
      <c r="N237" s="208"/>
      <c r="O237" s="208"/>
      <c r="P237" s="209">
        <f>SUM(P238:P241)</f>
        <v>0</v>
      </c>
      <c r="Q237" s="208"/>
      <c r="R237" s="209">
        <f>SUM(R238:R241)</f>
        <v>41.84928</v>
      </c>
      <c r="S237" s="208"/>
      <c r="T237" s="210">
        <f>SUM(T238:T241)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1" t="s">
        <v>83</v>
      </c>
      <c r="AT237" s="212" t="s">
        <v>74</v>
      </c>
      <c r="AU237" s="212" t="s">
        <v>83</v>
      </c>
      <c r="AY237" s="211" t="s">
        <v>155</v>
      </c>
      <c r="BK237" s="213">
        <f>SUM(BK238:BK241)</f>
        <v>0</v>
      </c>
    </row>
    <row r="238" s="2" customFormat="1" ht="33" customHeight="1">
      <c r="A238" s="35"/>
      <c r="B238" s="36"/>
      <c r="C238" s="216" t="s">
        <v>336</v>
      </c>
      <c r="D238" s="216" t="s">
        <v>157</v>
      </c>
      <c r="E238" s="217" t="s">
        <v>495</v>
      </c>
      <c r="F238" s="218" t="s">
        <v>496</v>
      </c>
      <c r="G238" s="219" t="s">
        <v>219</v>
      </c>
      <c r="H238" s="220">
        <v>804</v>
      </c>
      <c r="I238" s="221"/>
      <c r="J238" s="222">
        <f>ROUND(I238*H238,2)</f>
        <v>0</v>
      </c>
      <c r="K238" s="223"/>
      <c r="L238" s="41"/>
      <c r="M238" s="224" t="s">
        <v>1</v>
      </c>
      <c r="N238" s="225" t="s">
        <v>41</v>
      </c>
      <c r="O238" s="88"/>
      <c r="P238" s="226">
        <f>O238*H238</f>
        <v>0</v>
      </c>
      <c r="Q238" s="226">
        <v>0.02572</v>
      </c>
      <c r="R238" s="226">
        <f>Q238*H238</f>
        <v>20.678879999999999</v>
      </c>
      <c r="S238" s="226">
        <v>0</v>
      </c>
      <c r="T238" s="227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8" t="s">
        <v>161</v>
      </c>
      <c r="AT238" s="228" t="s">
        <v>157</v>
      </c>
      <c r="AU238" s="228" t="s">
        <v>162</v>
      </c>
      <c r="AY238" s="14" t="s">
        <v>155</v>
      </c>
      <c r="BE238" s="229">
        <f>IF(N238="základná",J238,0)</f>
        <v>0</v>
      </c>
      <c r="BF238" s="229">
        <f>IF(N238="znížená",J238,0)</f>
        <v>0</v>
      </c>
      <c r="BG238" s="229">
        <f>IF(N238="zákl. prenesená",J238,0)</f>
        <v>0</v>
      </c>
      <c r="BH238" s="229">
        <f>IF(N238="zníž. prenesená",J238,0)</f>
        <v>0</v>
      </c>
      <c r="BI238" s="229">
        <f>IF(N238="nulová",J238,0)</f>
        <v>0</v>
      </c>
      <c r="BJ238" s="14" t="s">
        <v>162</v>
      </c>
      <c r="BK238" s="229">
        <f>ROUND(I238*H238,2)</f>
        <v>0</v>
      </c>
      <c r="BL238" s="14" t="s">
        <v>161</v>
      </c>
      <c r="BM238" s="228" t="s">
        <v>497</v>
      </c>
    </row>
    <row r="239" s="2" customFormat="1" ht="44.25" customHeight="1">
      <c r="A239" s="35"/>
      <c r="B239" s="36"/>
      <c r="C239" s="216" t="s">
        <v>498</v>
      </c>
      <c r="D239" s="216" t="s">
        <v>157</v>
      </c>
      <c r="E239" s="217" t="s">
        <v>499</v>
      </c>
      <c r="F239" s="218" t="s">
        <v>500</v>
      </c>
      <c r="G239" s="219" t="s">
        <v>219</v>
      </c>
      <c r="H239" s="220">
        <v>1608</v>
      </c>
      <c r="I239" s="221"/>
      <c r="J239" s="222">
        <f>ROUND(I239*H239,2)</f>
        <v>0</v>
      </c>
      <c r="K239" s="223"/>
      <c r="L239" s="41"/>
      <c r="M239" s="224" t="s">
        <v>1</v>
      </c>
      <c r="N239" s="225" t="s">
        <v>41</v>
      </c>
      <c r="O239" s="88"/>
      <c r="P239" s="226">
        <f>O239*H239</f>
        <v>0</v>
      </c>
      <c r="Q239" s="226">
        <v>0</v>
      </c>
      <c r="R239" s="226">
        <f>Q239*H239</f>
        <v>0</v>
      </c>
      <c r="S239" s="226">
        <v>0</v>
      </c>
      <c r="T239" s="227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8" t="s">
        <v>161</v>
      </c>
      <c r="AT239" s="228" t="s">
        <v>157</v>
      </c>
      <c r="AU239" s="228" t="s">
        <v>162</v>
      </c>
      <c r="AY239" s="14" t="s">
        <v>155</v>
      </c>
      <c r="BE239" s="229">
        <f>IF(N239="základná",J239,0)</f>
        <v>0</v>
      </c>
      <c r="BF239" s="229">
        <f>IF(N239="znížená",J239,0)</f>
        <v>0</v>
      </c>
      <c r="BG239" s="229">
        <f>IF(N239="zákl. prenesená",J239,0)</f>
        <v>0</v>
      </c>
      <c r="BH239" s="229">
        <f>IF(N239="zníž. prenesená",J239,0)</f>
        <v>0</v>
      </c>
      <c r="BI239" s="229">
        <f>IF(N239="nulová",J239,0)</f>
        <v>0</v>
      </c>
      <c r="BJ239" s="14" t="s">
        <v>162</v>
      </c>
      <c r="BK239" s="229">
        <f>ROUND(I239*H239,2)</f>
        <v>0</v>
      </c>
      <c r="BL239" s="14" t="s">
        <v>161</v>
      </c>
      <c r="BM239" s="228" t="s">
        <v>501</v>
      </c>
    </row>
    <row r="240" s="2" customFormat="1" ht="33" customHeight="1">
      <c r="A240" s="35"/>
      <c r="B240" s="36"/>
      <c r="C240" s="216" t="s">
        <v>339</v>
      </c>
      <c r="D240" s="216" t="s">
        <v>157</v>
      </c>
      <c r="E240" s="217" t="s">
        <v>502</v>
      </c>
      <c r="F240" s="218" t="s">
        <v>503</v>
      </c>
      <c r="G240" s="219" t="s">
        <v>219</v>
      </c>
      <c r="H240" s="220">
        <v>804</v>
      </c>
      <c r="I240" s="221"/>
      <c r="J240" s="222">
        <f>ROUND(I240*H240,2)</f>
        <v>0</v>
      </c>
      <c r="K240" s="223"/>
      <c r="L240" s="41"/>
      <c r="M240" s="224" t="s">
        <v>1</v>
      </c>
      <c r="N240" s="225" t="s">
        <v>41</v>
      </c>
      <c r="O240" s="88"/>
      <c r="P240" s="226">
        <f>O240*H240</f>
        <v>0</v>
      </c>
      <c r="Q240" s="226">
        <v>0.02572</v>
      </c>
      <c r="R240" s="226">
        <f>Q240*H240</f>
        <v>20.678879999999999</v>
      </c>
      <c r="S240" s="226">
        <v>0</v>
      </c>
      <c r="T240" s="22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8" t="s">
        <v>161</v>
      </c>
      <c r="AT240" s="228" t="s">
        <v>157</v>
      </c>
      <c r="AU240" s="228" t="s">
        <v>162</v>
      </c>
      <c r="AY240" s="14" t="s">
        <v>155</v>
      </c>
      <c r="BE240" s="229">
        <f>IF(N240="základná",J240,0)</f>
        <v>0</v>
      </c>
      <c r="BF240" s="229">
        <f>IF(N240="znížená",J240,0)</f>
        <v>0</v>
      </c>
      <c r="BG240" s="229">
        <f>IF(N240="zákl. prenesená",J240,0)</f>
        <v>0</v>
      </c>
      <c r="BH240" s="229">
        <f>IF(N240="zníž. prenesená",J240,0)</f>
        <v>0</v>
      </c>
      <c r="BI240" s="229">
        <f>IF(N240="nulová",J240,0)</f>
        <v>0</v>
      </c>
      <c r="BJ240" s="14" t="s">
        <v>162</v>
      </c>
      <c r="BK240" s="229">
        <f>ROUND(I240*H240,2)</f>
        <v>0</v>
      </c>
      <c r="BL240" s="14" t="s">
        <v>161</v>
      </c>
      <c r="BM240" s="228" t="s">
        <v>504</v>
      </c>
    </row>
    <row r="241" s="2" customFormat="1" ht="21.75" customHeight="1">
      <c r="A241" s="35"/>
      <c r="B241" s="36"/>
      <c r="C241" s="216" t="s">
        <v>505</v>
      </c>
      <c r="D241" s="216" t="s">
        <v>157</v>
      </c>
      <c r="E241" s="217" t="s">
        <v>506</v>
      </c>
      <c r="F241" s="218" t="s">
        <v>507</v>
      </c>
      <c r="G241" s="219" t="s">
        <v>219</v>
      </c>
      <c r="H241" s="220">
        <v>256</v>
      </c>
      <c r="I241" s="221"/>
      <c r="J241" s="222">
        <f>ROUND(I241*H241,2)</f>
        <v>0</v>
      </c>
      <c r="K241" s="223"/>
      <c r="L241" s="41"/>
      <c r="M241" s="224" t="s">
        <v>1</v>
      </c>
      <c r="N241" s="225" t="s">
        <v>41</v>
      </c>
      <c r="O241" s="88"/>
      <c r="P241" s="226">
        <f>O241*H241</f>
        <v>0</v>
      </c>
      <c r="Q241" s="226">
        <v>0.0019200000000000001</v>
      </c>
      <c r="R241" s="226">
        <f>Q241*H241</f>
        <v>0.49152000000000001</v>
      </c>
      <c r="S241" s="226">
        <v>0</v>
      </c>
      <c r="T241" s="227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8" t="s">
        <v>161</v>
      </c>
      <c r="AT241" s="228" t="s">
        <v>157</v>
      </c>
      <c r="AU241" s="228" t="s">
        <v>162</v>
      </c>
      <c r="AY241" s="14" t="s">
        <v>155</v>
      </c>
      <c r="BE241" s="229">
        <f>IF(N241="základná",J241,0)</f>
        <v>0</v>
      </c>
      <c r="BF241" s="229">
        <f>IF(N241="znížená",J241,0)</f>
        <v>0</v>
      </c>
      <c r="BG241" s="229">
        <f>IF(N241="zákl. prenesená",J241,0)</f>
        <v>0</v>
      </c>
      <c r="BH241" s="229">
        <f>IF(N241="zníž. prenesená",J241,0)</f>
        <v>0</v>
      </c>
      <c r="BI241" s="229">
        <f>IF(N241="nulová",J241,0)</f>
        <v>0</v>
      </c>
      <c r="BJ241" s="14" t="s">
        <v>162</v>
      </c>
      <c r="BK241" s="229">
        <f>ROUND(I241*H241,2)</f>
        <v>0</v>
      </c>
      <c r="BL241" s="14" t="s">
        <v>161</v>
      </c>
      <c r="BM241" s="228" t="s">
        <v>508</v>
      </c>
    </row>
    <row r="242" s="12" customFormat="1" ht="22.8" customHeight="1">
      <c r="A242" s="12"/>
      <c r="B242" s="200"/>
      <c r="C242" s="201"/>
      <c r="D242" s="202" t="s">
        <v>74</v>
      </c>
      <c r="E242" s="214" t="s">
        <v>509</v>
      </c>
      <c r="F242" s="214" t="s">
        <v>510</v>
      </c>
      <c r="G242" s="201"/>
      <c r="H242" s="201"/>
      <c r="I242" s="204"/>
      <c r="J242" s="215">
        <f>BK242</f>
        <v>0</v>
      </c>
      <c r="K242" s="201"/>
      <c r="L242" s="206"/>
      <c r="M242" s="207"/>
      <c r="N242" s="208"/>
      <c r="O242" s="208"/>
      <c r="P242" s="209">
        <f>P243</f>
        <v>0</v>
      </c>
      <c r="Q242" s="208"/>
      <c r="R242" s="209">
        <f>R243</f>
        <v>0</v>
      </c>
      <c r="S242" s="208"/>
      <c r="T242" s="210">
        <f>T243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11" t="s">
        <v>83</v>
      </c>
      <c r="AT242" s="212" t="s">
        <v>74</v>
      </c>
      <c r="AU242" s="212" t="s">
        <v>83</v>
      </c>
      <c r="AY242" s="211" t="s">
        <v>155</v>
      </c>
      <c r="BK242" s="213">
        <f>BK243</f>
        <v>0</v>
      </c>
    </row>
    <row r="243" s="2" customFormat="1" ht="33" customHeight="1">
      <c r="A243" s="35"/>
      <c r="B243" s="36"/>
      <c r="C243" s="216" t="s">
        <v>343</v>
      </c>
      <c r="D243" s="216" t="s">
        <v>157</v>
      </c>
      <c r="E243" s="217" t="s">
        <v>511</v>
      </c>
      <c r="F243" s="218" t="s">
        <v>512</v>
      </c>
      <c r="G243" s="219" t="s">
        <v>196</v>
      </c>
      <c r="H243" s="220">
        <v>4734.3329999999996</v>
      </c>
      <c r="I243" s="221"/>
      <c r="J243" s="222">
        <f>ROUND(I243*H243,2)</f>
        <v>0</v>
      </c>
      <c r="K243" s="223"/>
      <c r="L243" s="41"/>
      <c r="M243" s="224" t="s">
        <v>1</v>
      </c>
      <c r="N243" s="225" t="s">
        <v>41</v>
      </c>
      <c r="O243" s="88"/>
      <c r="P243" s="226">
        <f>O243*H243</f>
        <v>0</v>
      </c>
      <c r="Q243" s="226">
        <v>0</v>
      </c>
      <c r="R243" s="226">
        <f>Q243*H243</f>
        <v>0</v>
      </c>
      <c r="S243" s="226">
        <v>0</v>
      </c>
      <c r="T243" s="227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8" t="s">
        <v>161</v>
      </c>
      <c r="AT243" s="228" t="s">
        <v>157</v>
      </c>
      <c r="AU243" s="228" t="s">
        <v>162</v>
      </c>
      <c r="AY243" s="14" t="s">
        <v>155</v>
      </c>
      <c r="BE243" s="229">
        <f>IF(N243="základná",J243,0)</f>
        <v>0</v>
      </c>
      <c r="BF243" s="229">
        <f>IF(N243="znížená",J243,0)</f>
        <v>0</v>
      </c>
      <c r="BG243" s="229">
        <f>IF(N243="zákl. prenesená",J243,0)</f>
        <v>0</v>
      </c>
      <c r="BH243" s="229">
        <f>IF(N243="zníž. prenesená",J243,0)</f>
        <v>0</v>
      </c>
      <c r="BI243" s="229">
        <f>IF(N243="nulová",J243,0)</f>
        <v>0</v>
      </c>
      <c r="BJ243" s="14" t="s">
        <v>162</v>
      </c>
      <c r="BK243" s="229">
        <f>ROUND(I243*H243,2)</f>
        <v>0</v>
      </c>
      <c r="BL243" s="14" t="s">
        <v>161</v>
      </c>
      <c r="BM243" s="228" t="s">
        <v>513</v>
      </c>
    </row>
    <row r="244" s="12" customFormat="1" ht="25.92" customHeight="1">
      <c r="A244" s="12"/>
      <c r="B244" s="200"/>
      <c r="C244" s="201"/>
      <c r="D244" s="202" t="s">
        <v>74</v>
      </c>
      <c r="E244" s="203" t="s">
        <v>514</v>
      </c>
      <c r="F244" s="203" t="s">
        <v>515</v>
      </c>
      <c r="G244" s="201"/>
      <c r="H244" s="201"/>
      <c r="I244" s="204"/>
      <c r="J244" s="205">
        <f>BK244</f>
        <v>0</v>
      </c>
      <c r="K244" s="201"/>
      <c r="L244" s="206"/>
      <c r="M244" s="207"/>
      <c r="N244" s="208"/>
      <c r="O244" s="208"/>
      <c r="P244" s="209">
        <f>P245+P255+P263+P273+P276+P282+P287+P305+P309+P315+P321+P327</f>
        <v>0</v>
      </c>
      <c r="Q244" s="208"/>
      <c r="R244" s="209">
        <f>R245+R255+R263+R273+R276+R282+R287+R305+R309+R315+R321+R327</f>
        <v>52.414751799999998</v>
      </c>
      <c r="S244" s="208"/>
      <c r="T244" s="210">
        <f>T245+T255+T263+T273+T276+T282+T287+T305+T309+T315+T321+T327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11" t="s">
        <v>162</v>
      </c>
      <c r="AT244" s="212" t="s">
        <v>74</v>
      </c>
      <c r="AU244" s="212" t="s">
        <v>75</v>
      </c>
      <c r="AY244" s="211" t="s">
        <v>155</v>
      </c>
      <c r="BK244" s="213">
        <f>BK245+BK255+BK263+BK273+BK276+BK282+BK287+BK305+BK309+BK315+BK321+BK327</f>
        <v>0</v>
      </c>
    </row>
    <row r="245" s="12" customFormat="1" ht="22.8" customHeight="1">
      <c r="A245" s="12"/>
      <c r="B245" s="200"/>
      <c r="C245" s="201"/>
      <c r="D245" s="202" t="s">
        <v>74</v>
      </c>
      <c r="E245" s="214" t="s">
        <v>516</v>
      </c>
      <c r="F245" s="214" t="s">
        <v>517</v>
      </c>
      <c r="G245" s="201"/>
      <c r="H245" s="201"/>
      <c r="I245" s="204"/>
      <c r="J245" s="215">
        <f>BK245</f>
        <v>0</v>
      </c>
      <c r="K245" s="201"/>
      <c r="L245" s="206"/>
      <c r="M245" s="207"/>
      <c r="N245" s="208"/>
      <c r="O245" s="208"/>
      <c r="P245" s="209">
        <f>SUM(P246:P254)</f>
        <v>0</v>
      </c>
      <c r="Q245" s="208"/>
      <c r="R245" s="209">
        <f>SUM(R246:R254)</f>
        <v>0.31795200000000001</v>
      </c>
      <c r="S245" s="208"/>
      <c r="T245" s="210">
        <f>SUM(T246:T254)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1" t="s">
        <v>162</v>
      </c>
      <c r="AT245" s="212" t="s">
        <v>74</v>
      </c>
      <c r="AU245" s="212" t="s">
        <v>83</v>
      </c>
      <c r="AY245" s="211" t="s">
        <v>155</v>
      </c>
      <c r="BK245" s="213">
        <f>SUM(BK246:BK254)</f>
        <v>0</v>
      </c>
    </row>
    <row r="246" s="2" customFormat="1" ht="21.75" customHeight="1">
      <c r="A246" s="35"/>
      <c r="B246" s="36"/>
      <c r="C246" s="216" t="s">
        <v>509</v>
      </c>
      <c r="D246" s="216" t="s">
        <v>157</v>
      </c>
      <c r="E246" s="217" t="s">
        <v>518</v>
      </c>
      <c r="F246" s="218" t="s">
        <v>519</v>
      </c>
      <c r="G246" s="219" t="s">
        <v>219</v>
      </c>
      <c r="H246" s="220">
        <v>523.79999999999995</v>
      </c>
      <c r="I246" s="221"/>
      <c r="J246" s="222">
        <f>ROUND(I246*H246,2)</f>
        <v>0</v>
      </c>
      <c r="K246" s="223"/>
      <c r="L246" s="41"/>
      <c r="M246" s="224" t="s">
        <v>1</v>
      </c>
      <c r="N246" s="225" t="s">
        <v>41</v>
      </c>
      <c r="O246" s="88"/>
      <c r="P246" s="226">
        <f>O246*H246</f>
        <v>0</v>
      </c>
      <c r="Q246" s="226">
        <v>0</v>
      </c>
      <c r="R246" s="226">
        <f>Q246*H246</f>
        <v>0</v>
      </c>
      <c r="S246" s="226">
        <v>0</v>
      </c>
      <c r="T246" s="22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8" t="s">
        <v>184</v>
      </c>
      <c r="AT246" s="228" t="s">
        <v>157</v>
      </c>
      <c r="AU246" s="228" t="s">
        <v>162</v>
      </c>
      <c r="AY246" s="14" t="s">
        <v>155</v>
      </c>
      <c r="BE246" s="229">
        <f>IF(N246="základná",J246,0)</f>
        <v>0</v>
      </c>
      <c r="BF246" s="229">
        <f>IF(N246="znížená",J246,0)</f>
        <v>0</v>
      </c>
      <c r="BG246" s="229">
        <f>IF(N246="zákl. prenesená",J246,0)</f>
        <v>0</v>
      </c>
      <c r="BH246" s="229">
        <f>IF(N246="zníž. prenesená",J246,0)</f>
        <v>0</v>
      </c>
      <c r="BI246" s="229">
        <f>IF(N246="nulová",J246,0)</f>
        <v>0</v>
      </c>
      <c r="BJ246" s="14" t="s">
        <v>162</v>
      </c>
      <c r="BK246" s="229">
        <f>ROUND(I246*H246,2)</f>
        <v>0</v>
      </c>
      <c r="BL246" s="14" t="s">
        <v>184</v>
      </c>
      <c r="BM246" s="228" t="s">
        <v>520</v>
      </c>
    </row>
    <row r="247" s="2" customFormat="1" ht="16.5" customHeight="1">
      <c r="A247" s="35"/>
      <c r="B247" s="36"/>
      <c r="C247" s="230" t="s">
        <v>346</v>
      </c>
      <c r="D247" s="230" t="s">
        <v>193</v>
      </c>
      <c r="E247" s="231" t="s">
        <v>521</v>
      </c>
      <c r="F247" s="232" t="s">
        <v>522</v>
      </c>
      <c r="G247" s="233" t="s">
        <v>196</v>
      </c>
      <c r="H247" s="234">
        <v>0.39300000000000002</v>
      </c>
      <c r="I247" s="235"/>
      <c r="J247" s="236">
        <f>ROUND(I247*H247,2)</f>
        <v>0</v>
      </c>
      <c r="K247" s="237"/>
      <c r="L247" s="238"/>
      <c r="M247" s="239" t="s">
        <v>1</v>
      </c>
      <c r="N247" s="240" t="s">
        <v>41</v>
      </c>
      <c r="O247" s="88"/>
      <c r="P247" s="226">
        <f>O247*H247</f>
        <v>0</v>
      </c>
      <c r="Q247" s="226">
        <v>0</v>
      </c>
      <c r="R247" s="226">
        <f>Q247*H247</f>
        <v>0</v>
      </c>
      <c r="S247" s="226">
        <v>0</v>
      </c>
      <c r="T247" s="227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8" t="s">
        <v>223</v>
      </c>
      <c r="AT247" s="228" t="s">
        <v>193</v>
      </c>
      <c r="AU247" s="228" t="s">
        <v>162</v>
      </c>
      <c r="AY247" s="14" t="s">
        <v>155</v>
      </c>
      <c r="BE247" s="229">
        <f>IF(N247="základná",J247,0)</f>
        <v>0</v>
      </c>
      <c r="BF247" s="229">
        <f>IF(N247="znížená",J247,0)</f>
        <v>0</v>
      </c>
      <c r="BG247" s="229">
        <f>IF(N247="zákl. prenesená",J247,0)</f>
        <v>0</v>
      </c>
      <c r="BH247" s="229">
        <f>IF(N247="zníž. prenesená",J247,0)</f>
        <v>0</v>
      </c>
      <c r="BI247" s="229">
        <f>IF(N247="nulová",J247,0)</f>
        <v>0</v>
      </c>
      <c r="BJ247" s="14" t="s">
        <v>162</v>
      </c>
      <c r="BK247" s="229">
        <f>ROUND(I247*H247,2)</f>
        <v>0</v>
      </c>
      <c r="BL247" s="14" t="s">
        <v>184</v>
      </c>
      <c r="BM247" s="228" t="s">
        <v>523</v>
      </c>
    </row>
    <row r="248" s="2" customFormat="1" ht="21.75" customHeight="1">
      <c r="A248" s="35"/>
      <c r="B248" s="36"/>
      <c r="C248" s="216" t="s">
        <v>524</v>
      </c>
      <c r="D248" s="216" t="s">
        <v>157</v>
      </c>
      <c r="E248" s="217" t="s">
        <v>525</v>
      </c>
      <c r="F248" s="218" t="s">
        <v>526</v>
      </c>
      <c r="G248" s="219" t="s">
        <v>219</v>
      </c>
      <c r="H248" s="220">
        <v>45</v>
      </c>
      <c r="I248" s="221"/>
      <c r="J248" s="222">
        <f>ROUND(I248*H248,2)</f>
        <v>0</v>
      </c>
      <c r="K248" s="223"/>
      <c r="L248" s="41"/>
      <c r="M248" s="224" t="s">
        <v>1</v>
      </c>
      <c r="N248" s="225" t="s">
        <v>41</v>
      </c>
      <c r="O248" s="88"/>
      <c r="P248" s="226">
        <f>O248*H248</f>
        <v>0</v>
      </c>
      <c r="Q248" s="226">
        <v>0</v>
      </c>
      <c r="R248" s="226">
        <f>Q248*H248</f>
        <v>0</v>
      </c>
      <c r="S248" s="226">
        <v>0</v>
      </c>
      <c r="T248" s="227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28" t="s">
        <v>184</v>
      </c>
      <c r="AT248" s="228" t="s">
        <v>157</v>
      </c>
      <c r="AU248" s="228" t="s">
        <v>162</v>
      </c>
      <c r="AY248" s="14" t="s">
        <v>155</v>
      </c>
      <c r="BE248" s="229">
        <f>IF(N248="základná",J248,0)</f>
        <v>0</v>
      </c>
      <c r="BF248" s="229">
        <f>IF(N248="znížená",J248,0)</f>
        <v>0</v>
      </c>
      <c r="BG248" s="229">
        <f>IF(N248="zákl. prenesená",J248,0)</f>
        <v>0</v>
      </c>
      <c r="BH248" s="229">
        <f>IF(N248="zníž. prenesená",J248,0)</f>
        <v>0</v>
      </c>
      <c r="BI248" s="229">
        <f>IF(N248="nulová",J248,0)</f>
        <v>0</v>
      </c>
      <c r="BJ248" s="14" t="s">
        <v>162</v>
      </c>
      <c r="BK248" s="229">
        <f>ROUND(I248*H248,2)</f>
        <v>0</v>
      </c>
      <c r="BL248" s="14" t="s">
        <v>184</v>
      </c>
      <c r="BM248" s="228" t="s">
        <v>527</v>
      </c>
    </row>
    <row r="249" s="2" customFormat="1" ht="16.5" customHeight="1">
      <c r="A249" s="35"/>
      <c r="B249" s="36"/>
      <c r="C249" s="230" t="s">
        <v>350</v>
      </c>
      <c r="D249" s="230" t="s">
        <v>193</v>
      </c>
      <c r="E249" s="231" t="s">
        <v>521</v>
      </c>
      <c r="F249" s="232" t="s">
        <v>522</v>
      </c>
      <c r="G249" s="233" t="s">
        <v>196</v>
      </c>
      <c r="H249" s="234">
        <v>0.037999999999999999</v>
      </c>
      <c r="I249" s="235"/>
      <c r="J249" s="236">
        <f>ROUND(I249*H249,2)</f>
        <v>0</v>
      </c>
      <c r="K249" s="237"/>
      <c r="L249" s="238"/>
      <c r="M249" s="239" t="s">
        <v>1</v>
      </c>
      <c r="N249" s="240" t="s">
        <v>41</v>
      </c>
      <c r="O249" s="88"/>
      <c r="P249" s="226">
        <f>O249*H249</f>
        <v>0</v>
      </c>
      <c r="Q249" s="226">
        <v>0</v>
      </c>
      <c r="R249" s="226">
        <f>Q249*H249</f>
        <v>0</v>
      </c>
      <c r="S249" s="226">
        <v>0</v>
      </c>
      <c r="T249" s="22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8" t="s">
        <v>223</v>
      </c>
      <c r="AT249" s="228" t="s">
        <v>193</v>
      </c>
      <c r="AU249" s="228" t="s">
        <v>162</v>
      </c>
      <c r="AY249" s="14" t="s">
        <v>155</v>
      </c>
      <c r="BE249" s="229">
        <f>IF(N249="základná",J249,0)</f>
        <v>0</v>
      </c>
      <c r="BF249" s="229">
        <f>IF(N249="znížená",J249,0)</f>
        <v>0</v>
      </c>
      <c r="BG249" s="229">
        <f>IF(N249="zákl. prenesená",J249,0)</f>
        <v>0</v>
      </c>
      <c r="BH249" s="229">
        <f>IF(N249="zníž. prenesená",J249,0)</f>
        <v>0</v>
      </c>
      <c r="BI249" s="229">
        <f>IF(N249="nulová",J249,0)</f>
        <v>0</v>
      </c>
      <c r="BJ249" s="14" t="s">
        <v>162</v>
      </c>
      <c r="BK249" s="229">
        <f>ROUND(I249*H249,2)</f>
        <v>0</v>
      </c>
      <c r="BL249" s="14" t="s">
        <v>184</v>
      </c>
      <c r="BM249" s="228" t="s">
        <v>528</v>
      </c>
    </row>
    <row r="250" s="2" customFormat="1" ht="21.75" customHeight="1">
      <c r="A250" s="35"/>
      <c r="B250" s="36"/>
      <c r="C250" s="216" t="s">
        <v>529</v>
      </c>
      <c r="D250" s="216" t="s">
        <v>157</v>
      </c>
      <c r="E250" s="217" t="s">
        <v>530</v>
      </c>
      <c r="F250" s="218" t="s">
        <v>531</v>
      </c>
      <c r="G250" s="219" t="s">
        <v>219</v>
      </c>
      <c r="H250" s="220">
        <v>523.79999999999995</v>
      </c>
      <c r="I250" s="221"/>
      <c r="J250" s="222">
        <f>ROUND(I250*H250,2)</f>
        <v>0</v>
      </c>
      <c r="K250" s="223"/>
      <c r="L250" s="41"/>
      <c r="M250" s="224" t="s">
        <v>1</v>
      </c>
      <c r="N250" s="225" t="s">
        <v>41</v>
      </c>
      <c r="O250" s="88"/>
      <c r="P250" s="226">
        <f>O250*H250</f>
        <v>0</v>
      </c>
      <c r="Q250" s="226">
        <v>0.00054000000000000001</v>
      </c>
      <c r="R250" s="226">
        <f>Q250*H250</f>
        <v>0.28285199999999999</v>
      </c>
      <c r="S250" s="226">
        <v>0</v>
      </c>
      <c r="T250" s="227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28" t="s">
        <v>184</v>
      </c>
      <c r="AT250" s="228" t="s">
        <v>157</v>
      </c>
      <c r="AU250" s="228" t="s">
        <v>162</v>
      </c>
      <c r="AY250" s="14" t="s">
        <v>155</v>
      </c>
      <c r="BE250" s="229">
        <f>IF(N250="základná",J250,0)</f>
        <v>0</v>
      </c>
      <c r="BF250" s="229">
        <f>IF(N250="znížená",J250,0)</f>
        <v>0</v>
      </c>
      <c r="BG250" s="229">
        <f>IF(N250="zákl. prenesená",J250,0)</f>
        <v>0</v>
      </c>
      <c r="BH250" s="229">
        <f>IF(N250="zníž. prenesená",J250,0)</f>
        <v>0</v>
      </c>
      <c r="BI250" s="229">
        <f>IF(N250="nulová",J250,0)</f>
        <v>0</v>
      </c>
      <c r="BJ250" s="14" t="s">
        <v>162</v>
      </c>
      <c r="BK250" s="229">
        <f>ROUND(I250*H250,2)</f>
        <v>0</v>
      </c>
      <c r="BL250" s="14" t="s">
        <v>184</v>
      </c>
      <c r="BM250" s="228" t="s">
        <v>532</v>
      </c>
    </row>
    <row r="251" s="2" customFormat="1" ht="21.75" customHeight="1">
      <c r="A251" s="35"/>
      <c r="B251" s="36"/>
      <c r="C251" s="230" t="s">
        <v>353</v>
      </c>
      <c r="D251" s="230" t="s">
        <v>193</v>
      </c>
      <c r="E251" s="231" t="s">
        <v>533</v>
      </c>
      <c r="F251" s="232" t="s">
        <v>534</v>
      </c>
      <c r="G251" s="233" t="s">
        <v>219</v>
      </c>
      <c r="H251" s="234">
        <v>602.37</v>
      </c>
      <c r="I251" s="235"/>
      <c r="J251" s="236">
        <f>ROUND(I251*H251,2)</f>
        <v>0</v>
      </c>
      <c r="K251" s="237"/>
      <c r="L251" s="238"/>
      <c r="M251" s="239" t="s">
        <v>1</v>
      </c>
      <c r="N251" s="240" t="s">
        <v>41</v>
      </c>
      <c r="O251" s="88"/>
      <c r="P251" s="226">
        <f>O251*H251</f>
        <v>0</v>
      </c>
      <c r="Q251" s="226">
        <v>0</v>
      </c>
      <c r="R251" s="226">
        <f>Q251*H251</f>
        <v>0</v>
      </c>
      <c r="S251" s="226">
        <v>0</v>
      </c>
      <c r="T251" s="227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8" t="s">
        <v>223</v>
      </c>
      <c r="AT251" s="228" t="s">
        <v>193</v>
      </c>
      <c r="AU251" s="228" t="s">
        <v>162</v>
      </c>
      <c r="AY251" s="14" t="s">
        <v>155</v>
      </c>
      <c r="BE251" s="229">
        <f>IF(N251="základná",J251,0)</f>
        <v>0</v>
      </c>
      <c r="BF251" s="229">
        <f>IF(N251="znížená",J251,0)</f>
        <v>0</v>
      </c>
      <c r="BG251" s="229">
        <f>IF(N251="zákl. prenesená",J251,0)</f>
        <v>0</v>
      </c>
      <c r="BH251" s="229">
        <f>IF(N251="zníž. prenesená",J251,0)</f>
        <v>0</v>
      </c>
      <c r="BI251" s="229">
        <f>IF(N251="nulová",J251,0)</f>
        <v>0</v>
      </c>
      <c r="BJ251" s="14" t="s">
        <v>162</v>
      </c>
      <c r="BK251" s="229">
        <f>ROUND(I251*H251,2)</f>
        <v>0</v>
      </c>
      <c r="BL251" s="14" t="s">
        <v>184</v>
      </c>
      <c r="BM251" s="228" t="s">
        <v>535</v>
      </c>
    </row>
    <row r="252" s="2" customFormat="1" ht="21.75" customHeight="1">
      <c r="A252" s="35"/>
      <c r="B252" s="36"/>
      <c r="C252" s="216" t="s">
        <v>536</v>
      </c>
      <c r="D252" s="216" t="s">
        <v>157</v>
      </c>
      <c r="E252" s="217" t="s">
        <v>537</v>
      </c>
      <c r="F252" s="218" t="s">
        <v>538</v>
      </c>
      <c r="G252" s="219" t="s">
        <v>219</v>
      </c>
      <c r="H252" s="220">
        <v>65</v>
      </c>
      <c r="I252" s="221"/>
      <c r="J252" s="222">
        <f>ROUND(I252*H252,2)</f>
        <v>0</v>
      </c>
      <c r="K252" s="223"/>
      <c r="L252" s="41"/>
      <c r="M252" s="224" t="s">
        <v>1</v>
      </c>
      <c r="N252" s="225" t="s">
        <v>41</v>
      </c>
      <c r="O252" s="88"/>
      <c r="P252" s="226">
        <f>O252*H252</f>
        <v>0</v>
      </c>
      <c r="Q252" s="226">
        <v>0.00054000000000000001</v>
      </c>
      <c r="R252" s="226">
        <f>Q252*H252</f>
        <v>0.035099999999999999</v>
      </c>
      <c r="S252" s="226">
        <v>0</v>
      </c>
      <c r="T252" s="227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8" t="s">
        <v>184</v>
      </c>
      <c r="AT252" s="228" t="s">
        <v>157</v>
      </c>
      <c r="AU252" s="228" t="s">
        <v>162</v>
      </c>
      <c r="AY252" s="14" t="s">
        <v>155</v>
      </c>
      <c r="BE252" s="229">
        <f>IF(N252="základná",J252,0)</f>
        <v>0</v>
      </c>
      <c r="BF252" s="229">
        <f>IF(N252="znížená",J252,0)</f>
        <v>0</v>
      </c>
      <c r="BG252" s="229">
        <f>IF(N252="zákl. prenesená",J252,0)</f>
        <v>0</v>
      </c>
      <c r="BH252" s="229">
        <f>IF(N252="zníž. prenesená",J252,0)</f>
        <v>0</v>
      </c>
      <c r="BI252" s="229">
        <f>IF(N252="nulová",J252,0)</f>
        <v>0</v>
      </c>
      <c r="BJ252" s="14" t="s">
        <v>162</v>
      </c>
      <c r="BK252" s="229">
        <f>ROUND(I252*H252,2)</f>
        <v>0</v>
      </c>
      <c r="BL252" s="14" t="s">
        <v>184</v>
      </c>
      <c r="BM252" s="228" t="s">
        <v>539</v>
      </c>
    </row>
    <row r="253" s="2" customFormat="1" ht="21.75" customHeight="1">
      <c r="A253" s="35"/>
      <c r="B253" s="36"/>
      <c r="C253" s="230" t="s">
        <v>357</v>
      </c>
      <c r="D253" s="230" t="s">
        <v>193</v>
      </c>
      <c r="E253" s="231" t="s">
        <v>540</v>
      </c>
      <c r="F253" s="232" t="s">
        <v>534</v>
      </c>
      <c r="G253" s="233" t="s">
        <v>219</v>
      </c>
      <c r="H253" s="234">
        <v>78</v>
      </c>
      <c r="I253" s="235"/>
      <c r="J253" s="236">
        <f>ROUND(I253*H253,2)</f>
        <v>0</v>
      </c>
      <c r="K253" s="237"/>
      <c r="L253" s="238"/>
      <c r="M253" s="239" t="s">
        <v>1</v>
      </c>
      <c r="N253" s="240" t="s">
        <v>41</v>
      </c>
      <c r="O253" s="88"/>
      <c r="P253" s="226">
        <f>O253*H253</f>
        <v>0</v>
      </c>
      <c r="Q253" s="226">
        <v>0</v>
      </c>
      <c r="R253" s="226">
        <f>Q253*H253</f>
        <v>0</v>
      </c>
      <c r="S253" s="226">
        <v>0</v>
      </c>
      <c r="T253" s="227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8" t="s">
        <v>223</v>
      </c>
      <c r="AT253" s="228" t="s">
        <v>193</v>
      </c>
      <c r="AU253" s="228" t="s">
        <v>162</v>
      </c>
      <c r="AY253" s="14" t="s">
        <v>155</v>
      </c>
      <c r="BE253" s="229">
        <f>IF(N253="základná",J253,0)</f>
        <v>0</v>
      </c>
      <c r="BF253" s="229">
        <f>IF(N253="znížená",J253,0)</f>
        <v>0</v>
      </c>
      <c r="BG253" s="229">
        <f>IF(N253="zákl. prenesená",J253,0)</f>
        <v>0</v>
      </c>
      <c r="BH253" s="229">
        <f>IF(N253="zníž. prenesená",J253,0)</f>
        <v>0</v>
      </c>
      <c r="BI253" s="229">
        <f>IF(N253="nulová",J253,0)</f>
        <v>0</v>
      </c>
      <c r="BJ253" s="14" t="s">
        <v>162</v>
      </c>
      <c r="BK253" s="229">
        <f>ROUND(I253*H253,2)</f>
        <v>0</v>
      </c>
      <c r="BL253" s="14" t="s">
        <v>184</v>
      </c>
      <c r="BM253" s="228" t="s">
        <v>541</v>
      </c>
    </row>
    <row r="254" s="2" customFormat="1" ht="21.75" customHeight="1">
      <c r="A254" s="35"/>
      <c r="B254" s="36"/>
      <c r="C254" s="216" t="s">
        <v>542</v>
      </c>
      <c r="D254" s="216" t="s">
        <v>157</v>
      </c>
      <c r="E254" s="217" t="s">
        <v>543</v>
      </c>
      <c r="F254" s="218" t="s">
        <v>544</v>
      </c>
      <c r="G254" s="219" t="s">
        <v>196</v>
      </c>
      <c r="H254" s="220">
        <v>3.641</v>
      </c>
      <c r="I254" s="221"/>
      <c r="J254" s="222">
        <f>ROUND(I254*H254,2)</f>
        <v>0</v>
      </c>
      <c r="K254" s="223"/>
      <c r="L254" s="41"/>
      <c r="M254" s="224" t="s">
        <v>1</v>
      </c>
      <c r="N254" s="225" t="s">
        <v>41</v>
      </c>
      <c r="O254" s="88"/>
      <c r="P254" s="226">
        <f>O254*H254</f>
        <v>0</v>
      </c>
      <c r="Q254" s="226">
        <v>0</v>
      </c>
      <c r="R254" s="226">
        <f>Q254*H254</f>
        <v>0</v>
      </c>
      <c r="S254" s="226">
        <v>0</v>
      </c>
      <c r="T254" s="227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28" t="s">
        <v>184</v>
      </c>
      <c r="AT254" s="228" t="s">
        <v>157</v>
      </c>
      <c r="AU254" s="228" t="s">
        <v>162</v>
      </c>
      <c r="AY254" s="14" t="s">
        <v>155</v>
      </c>
      <c r="BE254" s="229">
        <f>IF(N254="základná",J254,0)</f>
        <v>0</v>
      </c>
      <c r="BF254" s="229">
        <f>IF(N254="znížená",J254,0)</f>
        <v>0</v>
      </c>
      <c r="BG254" s="229">
        <f>IF(N254="zákl. prenesená",J254,0)</f>
        <v>0</v>
      </c>
      <c r="BH254" s="229">
        <f>IF(N254="zníž. prenesená",J254,0)</f>
        <v>0</v>
      </c>
      <c r="BI254" s="229">
        <f>IF(N254="nulová",J254,0)</f>
        <v>0</v>
      </c>
      <c r="BJ254" s="14" t="s">
        <v>162</v>
      </c>
      <c r="BK254" s="229">
        <f>ROUND(I254*H254,2)</f>
        <v>0</v>
      </c>
      <c r="BL254" s="14" t="s">
        <v>184</v>
      </c>
      <c r="BM254" s="228" t="s">
        <v>545</v>
      </c>
    </row>
    <row r="255" s="12" customFormat="1" ht="22.8" customHeight="1">
      <c r="A255" s="12"/>
      <c r="B255" s="200"/>
      <c r="C255" s="201"/>
      <c r="D255" s="202" t="s">
        <v>74</v>
      </c>
      <c r="E255" s="214" t="s">
        <v>546</v>
      </c>
      <c r="F255" s="214" t="s">
        <v>547</v>
      </c>
      <c r="G255" s="201"/>
      <c r="H255" s="201"/>
      <c r="I255" s="204"/>
      <c r="J255" s="215">
        <f>BK255</f>
        <v>0</v>
      </c>
      <c r="K255" s="201"/>
      <c r="L255" s="206"/>
      <c r="M255" s="207"/>
      <c r="N255" s="208"/>
      <c r="O255" s="208"/>
      <c r="P255" s="209">
        <f>SUM(P256:P262)</f>
        <v>0</v>
      </c>
      <c r="Q255" s="208"/>
      <c r="R255" s="209">
        <f>SUM(R256:R262)</f>
        <v>0.16345679999999999</v>
      </c>
      <c r="S255" s="208"/>
      <c r="T255" s="210">
        <f>SUM(T256:T262)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11" t="s">
        <v>162</v>
      </c>
      <c r="AT255" s="212" t="s">
        <v>74</v>
      </c>
      <c r="AU255" s="212" t="s">
        <v>83</v>
      </c>
      <c r="AY255" s="211" t="s">
        <v>155</v>
      </c>
      <c r="BK255" s="213">
        <f>SUM(BK256:BK262)</f>
        <v>0</v>
      </c>
    </row>
    <row r="256" s="2" customFormat="1" ht="21.75" customHeight="1">
      <c r="A256" s="35"/>
      <c r="B256" s="36"/>
      <c r="C256" s="216" t="s">
        <v>360</v>
      </c>
      <c r="D256" s="216" t="s">
        <v>157</v>
      </c>
      <c r="E256" s="217" t="s">
        <v>548</v>
      </c>
      <c r="F256" s="218" t="s">
        <v>549</v>
      </c>
      <c r="G256" s="219" t="s">
        <v>219</v>
      </c>
      <c r="H256" s="220">
        <v>441.86000000000001</v>
      </c>
      <c r="I256" s="221"/>
      <c r="J256" s="222">
        <f>ROUND(I256*H256,2)</f>
        <v>0</v>
      </c>
      <c r="K256" s="223"/>
      <c r="L256" s="41"/>
      <c r="M256" s="224" t="s">
        <v>1</v>
      </c>
      <c r="N256" s="225" t="s">
        <v>41</v>
      </c>
      <c r="O256" s="88"/>
      <c r="P256" s="226">
        <f>O256*H256</f>
        <v>0</v>
      </c>
      <c r="Q256" s="226">
        <v>0</v>
      </c>
      <c r="R256" s="226">
        <f>Q256*H256</f>
        <v>0</v>
      </c>
      <c r="S256" s="226">
        <v>0</v>
      </c>
      <c r="T256" s="227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28" t="s">
        <v>184</v>
      </c>
      <c r="AT256" s="228" t="s">
        <v>157</v>
      </c>
      <c r="AU256" s="228" t="s">
        <v>162</v>
      </c>
      <c r="AY256" s="14" t="s">
        <v>155</v>
      </c>
      <c r="BE256" s="229">
        <f>IF(N256="základná",J256,0)</f>
        <v>0</v>
      </c>
      <c r="BF256" s="229">
        <f>IF(N256="znížená",J256,0)</f>
        <v>0</v>
      </c>
      <c r="BG256" s="229">
        <f>IF(N256="zákl. prenesená",J256,0)</f>
        <v>0</v>
      </c>
      <c r="BH256" s="229">
        <f>IF(N256="zníž. prenesená",J256,0)</f>
        <v>0</v>
      </c>
      <c r="BI256" s="229">
        <f>IF(N256="nulová",J256,0)</f>
        <v>0</v>
      </c>
      <c r="BJ256" s="14" t="s">
        <v>162</v>
      </c>
      <c r="BK256" s="229">
        <f>ROUND(I256*H256,2)</f>
        <v>0</v>
      </c>
      <c r="BL256" s="14" t="s">
        <v>184</v>
      </c>
      <c r="BM256" s="228" t="s">
        <v>550</v>
      </c>
    </row>
    <row r="257" s="2" customFormat="1" ht="16.5" customHeight="1">
      <c r="A257" s="35"/>
      <c r="B257" s="36"/>
      <c r="C257" s="230" t="s">
        <v>551</v>
      </c>
      <c r="D257" s="230" t="s">
        <v>193</v>
      </c>
      <c r="E257" s="231" t="s">
        <v>552</v>
      </c>
      <c r="F257" s="232" t="s">
        <v>553</v>
      </c>
      <c r="G257" s="233" t="s">
        <v>219</v>
      </c>
      <c r="H257" s="234">
        <v>901.39400000000001</v>
      </c>
      <c r="I257" s="235"/>
      <c r="J257" s="236">
        <f>ROUND(I257*H257,2)</f>
        <v>0</v>
      </c>
      <c r="K257" s="237"/>
      <c r="L257" s="238"/>
      <c r="M257" s="239" t="s">
        <v>1</v>
      </c>
      <c r="N257" s="240" t="s">
        <v>41</v>
      </c>
      <c r="O257" s="88"/>
      <c r="P257" s="226">
        <f>O257*H257</f>
        <v>0</v>
      </c>
      <c r="Q257" s="226">
        <v>0</v>
      </c>
      <c r="R257" s="226">
        <f>Q257*H257</f>
        <v>0</v>
      </c>
      <c r="S257" s="226">
        <v>0</v>
      </c>
      <c r="T257" s="227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28" t="s">
        <v>223</v>
      </c>
      <c r="AT257" s="228" t="s">
        <v>193</v>
      </c>
      <c r="AU257" s="228" t="s">
        <v>162</v>
      </c>
      <c r="AY257" s="14" t="s">
        <v>155</v>
      </c>
      <c r="BE257" s="229">
        <f>IF(N257="základná",J257,0)</f>
        <v>0</v>
      </c>
      <c r="BF257" s="229">
        <f>IF(N257="znížená",J257,0)</f>
        <v>0</v>
      </c>
      <c r="BG257" s="229">
        <f>IF(N257="zákl. prenesená",J257,0)</f>
        <v>0</v>
      </c>
      <c r="BH257" s="229">
        <f>IF(N257="zníž. prenesená",J257,0)</f>
        <v>0</v>
      </c>
      <c r="BI257" s="229">
        <f>IF(N257="nulová",J257,0)</f>
        <v>0</v>
      </c>
      <c r="BJ257" s="14" t="s">
        <v>162</v>
      </c>
      <c r="BK257" s="229">
        <f>ROUND(I257*H257,2)</f>
        <v>0</v>
      </c>
      <c r="BL257" s="14" t="s">
        <v>184</v>
      </c>
      <c r="BM257" s="228" t="s">
        <v>554</v>
      </c>
    </row>
    <row r="258" s="2" customFormat="1" ht="21.75" customHeight="1">
      <c r="A258" s="35"/>
      <c r="B258" s="36"/>
      <c r="C258" s="216" t="s">
        <v>364</v>
      </c>
      <c r="D258" s="216" t="s">
        <v>157</v>
      </c>
      <c r="E258" s="217" t="s">
        <v>555</v>
      </c>
      <c r="F258" s="218" t="s">
        <v>556</v>
      </c>
      <c r="G258" s="219" t="s">
        <v>219</v>
      </c>
      <c r="H258" s="220">
        <v>441.86000000000001</v>
      </c>
      <c r="I258" s="221"/>
      <c r="J258" s="222">
        <f>ROUND(I258*H258,2)</f>
        <v>0</v>
      </c>
      <c r="K258" s="223"/>
      <c r="L258" s="41"/>
      <c r="M258" s="224" t="s">
        <v>1</v>
      </c>
      <c r="N258" s="225" t="s">
        <v>41</v>
      </c>
      <c r="O258" s="88"/>
      <c r="P258" s="226">
        <f>O258*H258</f>
        <v>0</v>
      </c>
      <c r="Q258" s="226">
        <v>0</v>
      </c>
      <c r="R258" s="226">
        <f>Q258*H258</f>
        <v>0</v>
      </c>
      <c r="S258" s="226">
        <v>0</v>
      </c>
      <c r="T258" s="227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28" t="s">
        <v>184</v>
      </c>
      <c r="AT258" s="228" t="s">
        <v>157</v>
      </c>
      <c r="AU258" s="228" t="s">
        <v>162</v>
      </c>
      <c r="AY258" s="14" t="s">
        <v>155</v>
      </c>
      <c r="BE258" s="229">
        <f>IF(N258="základná",J258,0)</f>
        <v>0</v>
      </c>
      <c r="BF258" s="229">
        <f>IF(N258="znížená",J258,0)</f>
        <v>0</v>
      </c>
      <c r="BG258" s="229">
        <f>IF(N258="zákl. prenesená",J258,0)</f>
        <v>0</v>
      </c>
      <c r="BH258" s="229">
        <f>IF(N258="zníž. prenesená",J258,0)</f>
        <v>0</v>
      </c>
      <c r="BI258" s="229">
        <f>IF(N258="nulová",J258,0)</f>
        <v>0</v>
      </c>
      <c r="BJ258" s="14" t="s">
        <v>162</v>
      </c>
      <c r="BK258" s="229">
        <f>ROUND(I258*H258,2)</f>
        <v>0</v>
      </c>
      <c r="BL258" s="14" t="s">
        <v>184</v>
      </c>
      <c r="BM258" s="228" t="s">
        <v>557</v>
      </c>
    </row>
    <row r="259" s="2" customFormat="1" ht="16.5" customHeight="1">
      <c r="A259" s="35"/>
      <c r="B259" s="36"/>
      <c r="C259" s="230" t="s">
        <v>558</v>
      </c>
      <c r="D259" s="230" t="s">
        <v>193</v>
      </c>
      <c r="E259" s="231" t="s">
        <v>559</v>
      </c>
      <c r="F259" s="232" t="s">
        <v>560</v>
      </c>
      <c r="G259" s="233" t="s">
        <v>219</v>
      </c>
      <c r="H259" s="234">
        <v>450.697</v>
      </c>
      <c r="I259" s="235"/>
      <c r="J259" s="236">
        <f>ROUND(I259*H259,2)</f>
        <v>0</v>
      </c>
      <c r="K259" s="237"/>
      <c r="L259" s="238"/>
      <c r="M259" s="239" t="s">
        <v>1</v>
      </c>
      <c r="N259" s="240" t="s">
        <v>41</v>
      </c>
      <c r="O259" s="88"/>
      <c r="P259" s="226">
        <f>O259*H259</f>
        <v>0</v>
      </c>
      <c r="Q259" s="226">
        <v>0</v>
      </c>
      <c r="R259" s="226">
        <f>Q259*H259</f>
        <v>0</v>
      </c>
      <c r="S259" s="226">
        <v>0</v>
      </c>
      <c r="T259" s="227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28" t="s">
        <v>223</v>
      </c>
      <c r="AT259" s="228" t="s">
        <v>193</v>
      </c>
      <c r="AU259" s="228" t="s">
        <v>162</v>
      </c>
      <c r="AY259" s="14" t="s">
        <v>155</v>
      </c>
      <c r="BE259" s="229">
        <f>IF(N259="základná",J259,0)</f>
        <v>0</v>
      </c>
      <c r="BF259" s="229">
        <f>IF(N259="znížená",J259,0)</f>
        <v>0</v>
      </c>
      <c r="BG259" s="229">
        <f>IF(N259="zákl. prenesená",J259,0)</f>
        <v>0</v>
      </c>
      <c r="BH259" s="229">
        <f>IF(N259="zníž. prenesená",J259,0)</f>
        <v>0</v>
      </c>
      <c r="BI259" s="229">
        <f>IF(N259="nulová",J259,0)</f>
        <v>0</v>
      </c>
      <c r="BJ259" s="14" t="s">
        <v>162</v>
      </c>
      <c r="BK259" s="229">
        <f>ROUND(I259*H259,2)</f>
        <v>0</v>
      </c>
      <c r="BL259" s="14" t="s">
        <v>184</v>
      </c>
      <c r="BM259" s="228" t="s">
        <v>561</v>
      </c>
    </row>
    <row r="260" s="2" customFormat="1" ht="21.75" customHeight="1">
      <c r="A260" s="35"/>
      <c r="B260" s="36"/>
      <c r="C260" s="216" t="s">
        <v>368</v>
      </c>
      <c r="D260" s="216" t="s">
        <v>157</v>
      </c>
      <c r="E260" s="217" t="s">
        <v>562</v>
      </c>
      <c r="F260" s="218" t="s">
        <v>563</v>
      </c>
      <c r="G260" s="219" t="s">
        <v>219</v>
      </c>
      <c r="H260" s="220">
        <v>628.67999999999995</v>
      </c>
      <c r="I260" s="221"/>
      <c r="J260" s="222">
        <f>ROUND(I260*H260,2)</f>
        <v>0</v>
      </c>
      <c r="K260" s="223"/>
      <c r="L260" s="41"/>
      <c r="M260" s="224" t="s">
        <v>1</v>
      </c>
      <c r="N260" s="225" t="s">
        <v>41</v>
      </c>
      <c r="O260" s="88"/>
      <c r="P260" s="226">
        <f>O260*H260</f>
        <v>0</v>
      </c>
      <c r="Q260" s="226">
        <v>0.00025999999999999998</v>
      </c>
      <c r="R260" s="226">
        <f>Q260*H260</f>
        <v>0.16345679999999999</v>
      </c>
      <c r="S260" s="226">
        <v>0</v>
      </c>
      <c r="T260" s="227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28" t="s">
        <v>184</v>
      </c>
      <c r="AT260" s="228" t="s">
        <v>157</v>
      </c>
      <c r="AU260" s="228" t="s">
        <v>162</v>
      </c>
      <c r="AY260" s="14" t="s">
        <v>155</v>
      </c>
      <c r="BE260" s="229">
        <f>IF(N260="základná",J260,0)</f>
        <v>0</v>
      </c>
      <c r="BF260" s="229">
        <f>IF(N260="znížená",J260,0)</f>
        <v>0</v>
      </c>
      <c r="BG260" s="229">
        <f>IF(N260="zákl. prenesená",J260,0)</f>
        <v>0</v>
      </c>
      <c r="BH260" s="229">
        <f>IF(N260="zníž. prenesená",J260,0)</f>
        <v>0</v>
      </c>
      <c r="BI260" s="229">
        <f>IF(N260="nulová",J260,0)</f>
        <v>0</v>
      </c>
      <c r="BJ260" s="14" t="s">
        <v>162</v>
      </c>
      <c r="BK260" s="229">
        <f>ROUND(I260*H260,2)</f>
        <v>0</v>
      </c>
      <c r="BL260" s="14" t="s">
        <v>184</v>
      </c>
      <c r="BM260" s="228" t="s">
        <v>564</v>
      </c>
    </row>
    <row r="261" s="2" customFormat="1" ht="33" customHeight="1">
      <c r="A261" s="35"/>
      <c r="B261" s="36"/>
      <c r="C261" s="230" t="s">
        <v>565</v>
      </c>
      <c r="D261" s="230" t="s">
        <v>193</v>
      </c>
      <c r="E261" s="231" t="s">
        <v>566</v>
      </c>
      <c r="F261" s="232" t="s">
        <v>567</v>
      </c>
      <c r="G261" s="233" t="s">
        <v>219</v>
      </c>
      <c r="H261" s="234">
        <v>641.25400000000002</v>
      </c>
      <c r="I261" s="235"/>
      <c r="J261" s="236">
        <f>ROUND(I261*H261,2)</f>
        <v>0</v>
      </c>
      <c r="K261" s="237"/>
      <c r="L261" s="238"/>
      <c r="M261" s="239" t="s">
        <v>1</v>
      </c>
      <c r="N261" s="240" t="s">
        <v>41</v>
      </c>
      <c r="O261" s="88"/>
      <c r="P261" s="226">
        <f>O261*H261</f>
        <v>0</v>
      </c>
      <c r="Q261" s="226">
        <v>0</v>
      </c>
      <c r="R261" s="226">
        <f>Q261*H261</f>
        <v>0</v>
      </c>
      <c r="S261" s="226">
        <v>0</v>
      </c>
      <c r="T261" s="227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28" t="s">
        <v>223</v>
      </c>
      <c r="AT261" s="228" t="s">
        <v>193</v>
      </c>
      <c r="AU261" s="228" t="s">
        <v>162</v>
      </c>
      <c r="AY261" s="14" t="s">
        <v>155</v>
      </c>
      <c r="BE261" s="229">
        <f>IF(N261="základná",J261,0)</f>
        <v>0</v>
      </c>
      <c r="BF261" s="229">
        <f>IF(N261="znížená",J261,0)</f>
        <v>0</v>
      </c>
      <c r="BG261" s="229">
        <f>IF(N261="zákl. prenesená",J261,0)</f>
        <v>0</v>
      </c>
      <c r="BH261" s="229">
        <f>IF(N261="zníž. prenesená",J261,0)</f>
        <v>0</v>
      </c>
      <c r="BI261" s="229">
        <f>IF(N261="nulová",J261,0)</f>
        <v>0</v>
      </c>
      <c r="BJ261" s="14" t="s">
        <v>162</v>
      </c>
      <c r="BK261" s="229">
        <f>ROUND(I261*H261,2)</f>
        <v>0</v>
      </c>
      <c r="BL261" s="14" t="s">
        <v>184</v>
      </c>
      <c r="BM261" s="228" t="s">
        <v>568</v>
      </c>
    </row>
    <row r="262" s="2" customFormat="1" ht="21.75" customHeight="1">
      <c r="A262" s="35"/>
      <c r="B262" s="36"/>
      <c r="C262" s="216" t="s">
        <v>372</v>
      </c>
      <c r="D262" s="216" t="s">
        <v>157</v>
      </c>
      <c r="E262" s="217" t="s">
        <v>569</v>
      </c>
      <c r="F262" s="218" t="s">
        <v>570</v>
      </c>
      <c r="G262" s="219" t="s">
        <v>196</v>
      </c>
      <c r="H262" s="220">
        <v>4.3849999999999998</v>
      </c>
      <c r="I262" s="221"/>
      <c r="J262" s="222">
        <f>ROUND(I262*H262,2)</f>
        <v>0</v>
      </c>
      <c r="K262" s="223"/>
      <c r="L262" s="41"/>
      <c r="M262" s="224" t="s">
        <v>1</v>
      </c>
      <c r="N262" s="225" t="s">
        <v>41</v>
      </c>
      <c r="O262" s="88"/>
      <c r="P262" s="226">
        <f>O262*H262</f>
        <v>0</v>
      </c>
      <c r="Q262" s="226">
        <v>0</v>
      </c>
      <c r="R262" s="226">
        <f>Q262*H262</f>
        <v>0</v>
      </c>
      <c r="S262" s="226">
        <v>0</v>
      </c>
      <c r="T262" s="227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28" t="s">
        <v>184</v>
      </c>
      <c r="AT262" s="228" t="s">
        <v>157</v>
      </c>
      <c r="AU262" s="228" t="s">
        <v>162</v>
      </c>
      <c r="AY262" s="14" t="s">
        <v>155</v>
      </c>
      <c r="BE262" s="229">
        <f>IF(N262="základná",J262,0)</f>
        <v>0</v>
      </c>
      <c r="BF262" s="229">
        <f>IF(N262="znížená",J262,0)</f>
        <v>0</v>
      </c>
      <c r="BG262" s="229">
        <f>IF(N262="zákl. prenesená",J262,0)</f>
        <v>0</v>
      </c>
      <c r="BH262" s="229">
        <f>IF(N262="zníž. prenesená",J262,0)</f>
        <v>0</v>
      </c>
      <c r="BI262" s="229">
        <f>IF(N262="nulová",J262,0)</f>
        <v>0</v>
      </c>
      <c r="BJ262" s="14" t="s">
        <v>162</v>
      </c>
      <c r="BK262" s="229">
        <f>ROUND(I262*H262,2)</f>
        <v>0</v>
      </c>
      <c r="BL262" s="14" t="s">
        <v>184</v>
      </c>
      <c r="BM262" s="228" t="s">
        <v>571</v>
      </c>
    </row>
    <row r="263" s="12" customFormat="1" ht="22.8" customHeight="1">
      <c r="A263" s="12"/>
      <c r="B263" s="200"/>
      <c r="C263" s="201"/>
      <c r="D263" s="202" t="s">
        <v>74</v>
      </c>
      <c r="E263" s="214" t="s">
        <v>572</v>
      </c>
      <c r="F263" s="214" t="s">
        <v>573</v>
      </c>
      <c r="G263" s="201"/>
      <c r="H263" s="201"/>
      <c r="I263" s="204"/>
      <c r="J263" s="215">
        <f>BK263</f>
        <v>0</v>
      </c>
      <c r="K263" s="201"/>
      <c r="L263" s="206"/>
      <c r="M263" s="207"/>
      <c r="N263" s="208"/>
      <c r="O263" s="208"/>
      <c r="P263" s="209">
        <f>SUM(P264:P272)</f>
        <v>0</v>
      </c>
      <c r="Q263" s="208"/>
      <c r="R263" s="209">
        <f>SUM(R264:R272)</f>
        <v>2.1890158999999998</v>
      </c>
      <c r="S263" s="208"/>
      <c r="T263" s="210">
        <f>SUM(T264:T272)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1" t="s">
        <v>162</v>
      </c>
      <c r="AT263" s="212" t="s">
        <v>74</v>
      </c>
      <c r="AU263" s="212" t="s">
        <v>83</v>
      </c>
      <c r="AY263" s="211" t="s">
        <v>155</v>
      </c>
      <c r="BK263" s="213">
        <f>SUM(BK264:BK272)</f>
        <v>0</v>
      </c>
    </row>
    <row r="264" s="2" customFormat="1" ht="33" customHeight="1">
      <c r="A264" s="35"/>
      <c r="B264" s="36"/>
      <c r="C264" s="216" t="s">
        <v>574</v>
      </c>
      <c r="D264" s="216" t="s">
        <v>157</v>
      </c>
      <c r="E264" s="217" t="s">
        <v>575</v>
      </c>
      <c r="F264" s="218" t="s">
        <v>576</v>
      </c>
      <c r="G264" s="219" t="s">
        <v>443</v>
      </c>
      <c r="H264" s="220">
        <v>1629.0699999999999</v>
      </c>
      <c r="I264" s="221"/>
      <c r="J264" s="222">
        <f>ROUND(I264*H264,2)</f>
        <v>0</v>
      </c>
      <c r="K264" s="223"/>
      <c r="L264" s="41"/>
      <c r="M264" s="224" t="s">
        <v>1</v>
      </c>
      <c r="N264" s="225" t="s">
        <v>41</v>
      </c>
      <c r="O264" s="88"/>
      <c r="P264" s="226">
        <f>O264*H264</f>
        <v>0</v>
      </c>
      <c r="Q264" s="226">
        <v>0.00025999999999999998</v>
      </c>
      <c r="R264" s="226">
        <f>Q264*H264</f>
        <v>0.42355819999999994</v>
      </c>
      <c r="S264" s="226">
        <v>0</v>
      </c>
      <c r="T264" s="227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28" t="s">
        <v>184</v>
      </c>
      <c r="AT264" s="228" t="s">
        <v>157</v>
      </c>
      <c r="AU264" s="228" t="s">
        <v>162</v>
      </c>
      <c r="AY264" s="14" t="s">
        <v>155</v>
      </c>
      <c r="BE264" s="229">
        <f>IF(N264="základná",J264,0)</f>
        <v>0</v>
      </c>
      <c r="BF264" s="229">
        <f>IF(N264="znížená",J264,0)</f>
        <v>0</v>
      </c>
      <c r="BG264" s="229">
        <f>IF(N264="zákl. prenesená",J264,0)</f>
        <v>0</v>
      </c>
      <c r="BH264" s="229">
        <f>IF(N264="zníž. prenesená",J264,0)</f>
        <v>0</v>
      </c>
      <c r="BI264" s="229">
        <f>IF(N264="nulová",J264,0)</f>
        <v>0</v>
      </c>
      <c r="BJ264" s="14" t="s">
        <v>162</v>
      </c>
      <c r="BK264" s="229">
        <f>ROUND(I264*H264,2)</f>
        <v>0</v>
      </c>
      <c r="BL264" s="14" t="s">
        <v>184</v>
      </c>
      <c r="BM264" s="228" t="s">
        <v>577</v>
      </c>
    </row>
    <row r="265" s="2" customFormat="1" ht="33" customHeight="1">
      <c r="A265" s="35"/>
      <c r="B265" s="36"/>
      <c r="C265" s="230" t="s">
        <v>375</v>
      </c>
      <c r="D265" s="230" t="s">
        <v>193</v>
      </c>
      <c r="E265" s="231" t="s">
        <v>578</v>
      </c>
      <c r="F265" s="232" t="s">
        <v>579</v>
      </c>
      <c r="G265" s="233" t="s">
        <v>160</v>
      </c>
      <c r="H265" s="234">
        <v>25.344999999999999</v>
      </c>
      <c r="I265" s="235"/>
      <c r="J265" s="236">
        <f>ROUND(I265*H265,2)</f>
        <v>0</v>
      </c>
      <c r="K265" s="237"/>
      <c r="L265" s="238"/>
      <c r="M265" s="239" t="s">
        <v>1</v>
      </c>
      <c r="N265" s="240" t="s">
        <v>41</v>
      </c>
      <c r="O265" s="88"/>
      <c r="P265" s="226">
        <f>O265*H265</f>
        <v>0</v>
      </c>
      <c r="Q265" s="226">
        <v>0</v>
      </c>
      <c r="R265" s="226">
        <f>Q265*H265</f>
        <v>0</v>
      </c>
      <c r="S265" s="226">
        <v>0</v>
      </c>
      <c r="T265" s="227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28" t="s">
        <v>223</v>
      </c>
      <c r="AT265" s="228" t="s">
        <v>193</v>
      </c>
      <c r="AU265" s="228" t="s">
        <v>162</v>
      </c>
      <c r="AY265" s="14" t="s">
        <v>155</v>
      </c>
      <c r="BE265" s="229">
        <f>IF(N265="základná",J265,0)</f>
        <v>0</v>
      </c>
      <c r="BF265" s="229">
        <f>IF(N265="znížená",J265,0)</f>
        <v>0</v>
      </c>
      <c r="BG265" s="229">
        <f>IF(N265="zákl. prenesená",J265,0)</f>
        <v>0</v>
      </c>
      <c r="BH265" s="229">
        <f>IF(N265="zníž. prenesená",J265,0)</f>
        <v>0</v>
      </c>
      <c r="BI265" s="229">
        <f>IF(N265="nulová",J265,0)</f>
        <v>0</v>
      </c>
      <c r="BJ265" s="14" t="s">
        <v>162</v>
      </c>
      <c r="BK265" s="229">
        <f>ROUND(I265*H265,2)</f>
        <v>0</v>
      </c>
      <c r="BL265" s="14" t="s">
        <v>184</v>
      </c>
      <c r="BM265" s="228" t="s">
        <v>580</v>
      </c>
    </row>
    <row r="266" s="2" customFormat="1" ht="16.5" customHeight="1">
      <c r="A266" s="35"/>
      <c r="B266" s="36"/>
      <c r="C266" s="216" t="s">
        <v>581</v>
      </c>
      <c r="D266" s="216" t="s">
        <v>157</v>
      </c>
      <c r="E266" s="217" t="s">
        <v>582</v>
      </c>
      <c r="F266" s="218" t="s">
        <v>583</v>
      </c>
      <c r="G266" s="219" t="s">
        <v>443</v>
      </c>
      <c r="H266" s="220">
        <v>818.85000000000002</v>
      </c>
      <c r="I266" s="221"/>
      <c r="J266" s="222">
        <f>ROUND(I266*H266,2)</f>
        <v>0</v>
      </c>
      <c r="K266" s="223"/>
      <c r="L266" s="41"/>
      <c r="M266" s="224" t="s">
        <v>1</v>
      </c>
      <c r="N266" s="225" t="s">
        <v>41</v>
      </c>
      <c r="O266" s="88"/>
      <c r="P266" s="226">
        <f>O266*H266</f>
        <v>0</v>
      </c>
      <c r="Q266" s="226">
        <v>0</v>
      </c>
      <c r="R266" s="226">
        <f>Q266*H266</f>
        <v>0</v>
      </c>
      <c r="S266" s="226">
        <v>0</v>
      </c>
      <c r="T266" s="227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28" t="s">
        <v>184</v>
      </c>
      <c r="AT266" s="228" t="s">
        <v>157</v>
      </c>
      <c r="AU266" s="228" t="s">
        <v>162</v>
      </c>
      <c r="AY266" s="14" t="s">
        <v>155</v>
      </c>
      <c r="BE266" s="229">
        <f>IF(N266="základná",J266,0)</f>
        <v>0</v>
      </c>
      <c r="BF266" s="229">
        <f>IF(N266="znížená",J266,0)</f>
        <v>0</v>
      </c>
      <c r="BG266" s="229">
        <f>IF(N266="zákl. prenesená",J266,0)</f>
        <v>0</v>
      </c>
      <c r="BH266" s="229">
        <f>IF(N266="zníž. prenesená",J266,0)</f>
        <v>0</v>
      </c>
      <c r="BI266" s="229">
        <f>IF(N266="nulová",J266,0)</f>
        <v>0</v>
      </c>
      <c r="BJ266" s="14" t="s">
        <v>162</v>
      </c>
      <c r="BK266" s="229">
        <f>ROUND(I266*H266,2)</f>
        <v>0</v>
      </c>
      <c r="BL266" s="14" t="s">
        <v>184</v>
      </c>
      <c r="BM266" s="228" t="s">
        <v>584</v>
      </c>
    </row>
    <row r="267" s="2" customFormat="1" ht="21.75" customHeight="1">
      <c r="A267" s="35"/>
      <c r="B267" s="36"/>
      <c r="C267" s="230" t="s">
        <v>379</v>
      </c>
      <c r="D267" s="230" t="s">
        <v>193</v>
      </c>
      <c r="E267" s="231" t="s">
        <v>585</v>
      </c>
      <c r="F267" s="232" t="s">
        <v>586</v>
      </c>
      <c r="G267" s="233" t="s">
        <v>160</v>
      </c>
      <c r="H267" s="234">
        <v>1.6379999999999999</v>
      </c>
      <c r="I267" s="235"/>
      <c r="J267" s="236">
        <f>ROUND(I267*H267,2)</f>
        <v>0</v>
      </c>
      <c r="K267" s="237"/>
      <c r="L267" s="238"/>
      <c r="M267" s="239" t="s">
        <v>1</v>
      </c>
      <c r="N267" s="240" t="s">
        <v>41</v>
      </c>
      <c r="O267" s="88"/>
      <c r="P267" s="226">
        <f>O267*H267</f>
        <v>0</v>
      </c>
      <c r="Q267" s="226">
        <v>0</v>
      </c>
      <c r="R267" s="226">
        <f>Q267*H267</f>
        <v>0</v>
      </c>
      <c r="S267" s="226">
        <v>0</v>
      </c>
      <c r="T267" s="227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28" t="s">
        <v>223</v>
      </c>
      <c r="AT267" s="228" t="s">
        <v>193</v>
      </c>
      <c r="AU267" s="228" t="s">
        <v>162</v>
      </c>
      <c r="AY267" s="14" t="s">
        <v>155</v>
      </c>
      <c r="BE267" s="229">
        <f>IF(N267="základná",J267,0)</f>
        <v>0</v>
      </c>
      <c r="BF267" s="229">
        <f>IF(N267="znížená",J267,0)</f>
        <v>0</v>
      </c>
      <c r="BG267" s="229">
        <f>IF(N267="zákl. prenesená",J267,0)</f>
        <v>0</v>
      </c>
      <c r="BH267" s="229">
        <f>IF(N267="zníž. prenesená",J267,0)</f>
        <v>0</v>
      </c>
      <c r="BI267" s="229">
        <f>IF(N267="nulová",J267,0)</f>
        <v>0</v>
      </c>
      <c r="BJ267" s="14" t="s">
        <v>162</v>
      </c>
      <c r="BK267" s="229">
        <f>ROUND(I267*H267,2)</f>
        <v>0</v>
      </c>
      <c r="BL267" s="14" t="s">
        <v>184</v>
      </c>
      <c r="BM267" s="228" t="s">
        <v>587</v>
      </c>
    </row>
    <row r="268" s="2" customFormat="1" ht="21.75" customHeight="1">
      <c r="A268" s="35"/>
      <c r="B268" s="36"/>
      <c r="C268" s="216" t="s">
        <v>588</v>
      </c>
      <c r="D268" s="216" t="s">
        <v>157</v>
      </c>
      <c r="E268" s="217" t="s">
        <v>589</v>
      </c>
      <c r="F268" s="218" t="s">
        <v>590</v>
      </c>
      <c r="G268" s="219" t="s">
        <v>443</v>
      </c>
      <c r="H268" s="220">
        <v>2064.4000000000001</v>
      </c>
      <c r="I268" s="221"/>
      <c r="J268" s="222">
        <f>ROUND(I268*H268,2)</f>
        <v>0</v>
      </c>
      <c r="K268" s="223"/>
      <c r="L268" s="41"/>
      <c r="M268" s="224" t="s">
        <v>1</v>
      </c>
      <c r="N268" s="225" t="s">
        <v>41</v>
      </c>
      <c r="O268" s="88"/>
      <c r="P268" s="226">
        <f>O268*H268</f>
        <v>0</v>
      </c>
      <c r="Q268" s="226">
        <v>0</v>
      </c>
      <c r="R268" s="226">
        <f>Q268*H268</f>
        <v>0</v>
      </c>
      <c r="S268" s="226">
        <v>0</v>
      </c>
      <c r="T268" s="227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28" t="s">
        <v>184</v>
      </c>
      <c r="AT268" s="228" t="s">
        <v>157</v>
      </c>
      <c r="AU268" s="228" t="s">
        <v>162</v>
      </c>
      <c r="AY268" s="14" t="s">
        <v>155</v>
      </c>
      <c r="BE268" s="229">
        <f>IF(N268="základná",J268,0)</f>
        <v>0</v>
      </c>
      <c r="BF268" s="229">
        <f>IF(N268="znížená",J268,0)</f>
        <v>0</v>
      </c>
      <c r="BG268" s="229">
        <f>IF(N268="zákl. prenesená",J268,0)</f>
        <v>0</v>
      </c>
      <c r="BH268" s="229">
        <f>IF(N268="zníž. prenesená",J268,0)</f>
        <v>0</v>
      </c>
      <c r="BI268" s="229">
        <f>IF(N268="nulová",J268,0)</f>
        <v>0</v>
      </c>
      <c r="BJ268" s="14" t="s">
        <v>162</v>
      </c>
      <c r="BK268" s="229">
        <f>ROUND(I268*H268,2)</f>
        <v>0</v>
      </c>
      <c r="BL268" s="14" t="s">
        <v>184</v>
      </c>
      <c r="BM268" s="228" t="s">
        <v>591</v>
      </c>
    </row>
    <row r="269" s="2" customFormat="1" ht="21.75" customHeight="1">
      <c r="A269" s="35"/>
      <c r="B269" s="36"/>
      <c r="C269" s="230" t="s">
        <v>382</v>
      </c>
      <c r="D269" s="230" t="s">
        <v>193</v>
      </c>
      <c r="E269" s="231" t="s">
        <v>592</v>
      </c>
      <c r="F269" s="232" t="s">
        <v>593</v>
      </c>
      <c r="G269" s="233" t="s">
        <v>160</v>
      </c>
      <c r="H269" s="234">
        <v>4.1289999999999996</v>
      </c>
      <c r="I269" s="235"/>
      <c r="J269" s="236">
        <f>ROUND(I269*H269,2)</f>
        <v>0</v>
      </c>
      <c r="K269" s="237"/>
      <c r="L269" s="238"/>
      <c r="M269" s="239" t="s">
        <v>1</v>
      </c>
      <c r="N269" s="240" t="s">
        <v>41</v>
      </c>
      <c r="O269" s="88"/>
      <c r="P269" s="226">
        <f>O269*H269</f>
        <v>0</v>
      </c>
      <c r="Q269" s="226">
        <v>0</v>
      </c>
      <c r="R269" s="226">
        <f>Q269*H269</f>
        <v>0</v>
      </c>
      <c r="S269" s="226">
        <v>0</v>
      </c>
      <c r="T269" s="227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28" t="s">
        <v>223</v>
      </c>
      <c r="AT269" s="228" t="s">
        <v>193</v>
      </c>
      <c r="AU269" s="228" t="s">
        <v>162</v>
      </c>
      <c r="AY269" s="14" t="s">
        <v>155</v>
      </c>
      <c r="BE269" s="229">
        <f>IF(N269="základná",J269,0)</f>
        <v>0</v>
      </c>
      <c r="BF269" s="229">
        <f>IF(N269="znížená",J269,0)</f>
        <v>0</v>
      </c>
      <c r="BG269" s="229">
        <f>IF(N269="zákl. prenesená",J269,0)</f>
        <v>0</v>
      </c>
      <c r="BH269" s="229">
        <f>IF(N269="zníž. prenesená",J269,0)</f>
        <v>0</v>
      </c>
      <c r="BI269" s="229">
        <f>IF(N269="nulová",J269,0)</f>
        <v>0</v>
      </c>
      <c r="BJ269" s="14" t="s">
        <v>162</v>
      </c>
      <c r="BK269" s="229">
        <f>ROUND(I269*H269,2)</f>
        <v>0</v>
      </c>
      <c r="BL269" s="14" t="s">
        <v>184</v>
      </c>
      <c r="BM269" s="228" t="s">
        <v>594</v>
      </c>
    </row>
    <row r="270" s="2" customFormat="1" ht="44.25" customHeight="1">
      <c r="A270" s="35"/>
      <c r="B270" s="36"/>
      <c r="C270" s="216" t="s">
        <v>595</v>
      </c>
      <c r="D270" s="216" t="s">
        <v>157</v>
      </c>
      <c r="E270" s="217" t="s">
        <v>596</v>
      </c>
      <c r="F270" s="218" t="s">
        <v>597</v>
      </c>
      <c r="G270" s="219" t="s">
        <v>160</v>
      </c>
      <c r="H270" s="220">
        <v>5.7670000000000003</v>
      </c>
      <c r="I270" s="221"/>
      <c r="J270" s="222">
        <f>ROUND(I270*H270,2)</f>
        <v>0</v>
      </c>
      <c r="K270" s="223"/>
      <c r="L270" s="41"/>
      <c r="M270" s="224" t="s">
        <v>1</v>
      </c>
      <c r="N270" s="225" t="s">
        <v>41</v>
      </c>
      <c r="O270" s="88"/>
      <c r="P270" s="226">
        <f>O270*H270</f>
        <v>0</v>
      </c>
      <c r="Q270" s="226">
        <v>0.023099999999999999</v>
      </c>
      <c r="R270" s="226">
        <f>Q270*H270</f>
        <v>0.13321769999999999</v>
      </c>
      <c r="S270" s="226">
        <v>0</v>
      </c>
      <c r="T270" s="227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28" t="s">
        <v>184</v>
      </c>
      <c r="AT270" s="228" t="s">
        <v>157</v>
      </c>
      <c r="AU270" s="228" t="s">
        <v>162</v>
      </c>
      <c r="AY270" s="14" t="s">
        <v>155</v>
      </c>
      <c r="BE270" s="229">
        <f>IF(N270="základná",J270,0)</f>
        <v>0</v>
      </c>
      <c r="BF270" s="229">
        <f>IF(N270="znížená",J270,0)</f>
        <v>0</v>
      </c>
      <c r="BG270" s="229">
        <f>IF(N270="zákl. prenesená",J270,0)</f>
        <v>0</v>
      </c>
      <c r="BH270" s="229">
        <f>IF(N270="zníž. prenesená",J270,0)</f>
        <v>0</v>
      </c>
      <c r="BI270" s="229">
        <f>IF(N270="nulová",J270,0)</f>
        <v>0</v>
      </c>
      <c r="BJ270" s="14" t="s">
        <v>162</v>
      </c>
      <c r="BK270" s="229">
        <f>ROUND(I270*H270,2)</f>
        <v>0</v>
      </c>
      <c r="BL270" s="14" t="s">
        <v>184</v>
      </c>
      <c r="BM270" s="228" t="s">
        <v>598</v>
      </c>
    </row>
    <row r="271" s="2" customFormat="1" ht="33" customHeight="1">
      <c r="A271" s="35"/>
      <c r="B271" s="36"/>
      <c r="C271" s="216" t="s">
        <v>386</v>
      </c>
      <c r="D271" s="216" t="s">
        <v>157</v>
      </c>
      <c r="E271" s="217" t="s">
        <v>599</v>
      </c>
      <c r="F271" s="218" t="s">
        <v>600</v>
      </c>
      <c r="G271" s="219" t="s">
        <v>219</v>
      </c>
      <c r="H271" s="220">
        <v>181.36000000000001</v>
      </c>
      <c r="I271" s="221"/>
      <c r="J271" s="222">
        <f>ROUND(I271*H271,2)</f>
        <v>0</v>
      </c>
      <c r="K271" s="223"/>
      <c r="L271" s="41"/>
      <c r="M271" s="224" t="s">
        <v>1</v>
      </c>
      <c r="N271" s="225" t="s">
        <v>41</v>
      </c>
      <c r="O271" s="88"/>
      <c r="P271" s="226">
        <f>O271*H271</f>
        <v>0</v>
      </c>
      <c r="Q271" s="226">
        <v>0.0089999999999999993</v>
      </c>
      <c r="R271" s="226">
        <f>Q271*H271</f>
        <v>1.6322399999999999</v>
      </c>
      <c r="S271" s="226">
        <v>0</v>
      </c>
      <c r="T271" s="227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28" t="s">
        <v>184</v>
      </c>
      <c r="AT271" s="228" t="s">
        <v>157</v>
      </c>
      <c r="AU271" s="228" t="s">
        <v>162</v>
      </c>
      <c r="AY271" s="14" t="s">
        <v>155</v>
      </c>
      <c r="BE271" s="229">
        <f>IF(N271="základná",J271,0)</f>
        <v>0</v>
      </c>
      <c r="BF271" s="229">
        <f>IF(N271="znížená",J271,0)</f>
        <v>0</v>
      </c>
      <c r="BG271" s="229">
        <f>IF(N271="zákl. prenesená",J271,0)</f>
        <v>0</v>
      </c>
      <c r="BH271" s="229">
        <f>IF(N271="zníž. prenesená",J271,0)</f>
        <v>0</v>
      </c>
      <c r="BI271" s="229">
        <f>IF(N271="nulová",J271,0)</f>
        <v>0</v>
      </c>
      <c r="BJ271" s="14" t="s">
        <v>162</v>
      </c>
      <c r="BK271" s="229">
        <f>ROUND(I271*H271,2)</f>
        <v>0</v>
      </c>
      <c r="BL271" s="14" t="s">
        <v>184</v>
      </c>
      <c r="BM271" s="228" t="s">
        <v>601</v>
      </c>
    </row>
    <row r="272" s="2" customFormat="1" ht="21.75" customHeight="1">
      <c r="A272" s="35"/>
      <c r="B272" s="36"/>
      <c r="C272" s="216" t="s">
        <v>602</v>
      </c>
      <c r="D272" s="216" t="s">
        <v>157</v>
      </c>
      <c r="E272" s="217" t="s">
        <v>603</v>
      </c>
      <c r="F272" s="218" t="s">
        <v>604</v>
      </c>
      <c r="G272" s="219" t="s">
        <v>196</v>
      </c>
      <c r="H272" s="220">
        <v>19.216999999999999</v>
      </c>
      <c r="I272" s="221"/>
      <c r="J272" s="222">
        <f>ROUND(I272*H272,2)</f>
        <v>0</v>
      </c>
      <c r="K272" s="223"/>
      <c r="L272" s="41"/>
      <c r="M272" s="224" t="s">
        <v>1</v>
      </c>
      <c r="N272" s="225" t="s">
        <v>41</v>
      </c>
      <c r="O272" s="88"/>
      <c r="P272" s="226">
        <f>O272*H272</f>
        <v>0</v>
      </c>
      <c r="Q272" s="226">
        <v>0</v>
      </c>
      <c r="R272" s="226">
        <f>Q272*H272</f>
        <v>0</v>
      </c>
      <c r="S272" s="226">
        <v>0</v>
      </c>
      <c r="T272" s="227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28" t="s">
        <v>184</v>
      </c>
      <c r="AT272" s="228" t="s">
        <v>157</v>
      </c>
      <c r="AU272" s="228" t="s">
        <v>162</v>
      </c>
      <c r="AY272" s="14" t="s">
        <v>155</v>
      </c>
      <c r="BE272" s="229">
        <f>IF(N272="základná",J272,0)</f>
        <v>0</v>
      </c>
      <c r="BF272" s="229">
        <f>IF(N272="znížená",J272,0)</f>
        <v>0</v>
      </c>
      <c r="BG272" s="229">
        <f>IF(N272="zákl. prenesená",J272,0)</f>
        <v>0</v>
      </c>
      <c r="BH272" s="229">
        <f>IF(N272="zníž. prenesená",J272,0)</f>
        <v>0</v>
      </c>
      <c r="BI272" s="229">
        <f>IF(N272="nulová",J272,0)</f>
        <v>0</v>
      </c>
      <c r="BJ272" s="14" t="s">
        <v>162</v>
      </c>
      <c r="BK272" s="229">
        <f>ROUND(I272*H272,2)</f>
        <v>0</v>
      </c>
      <c r="BL272" s="14" t="s">
        <v>184</v>
      </c>
      <c r="BM272" s="228" t="s">
        <v>605</v>
      </c>
    </row>
    <row r="273" s="12" customFormat="1" ht="22.8" customHeight="1">
      <c r="A273" s="12"/>
      <c r="B273" s="200"/>
      <c r="C273" s="201"/>
      <c r="D273" s="202" t="s">
        <v>74</v>
      </c>
      <c r="E273" s="214" t="s">
        <v>606</v>
      </c>
      <c r="F273" s="214" t="s">
        <v>607</v>
      </c>
      <c r="G273" s="201"/>
      <c r="H273" s="201"/>
      <c r="I273" s="204"/>
      <c r="J273" s="215">
        <f>BK273</f>
        <v>0</v>
      </c>
      <c r="K273" s="201"/>
      <c r="L273" s="206"/>
      <c r="M273" s="207"/>
      <c r="N273" s="208"/>
      <c r="O273" s="208"/>
      <c r="P273" s="209">
        <f>SUM(P274:P275)</f>
        <v>0</v>
      </c>
      <c r="Q273" s="208"/>
      <c r="R273" s="209">
        <f>SUM(R274:R275)</f>
        <v>12.485584799999998</v>
      </c>
      <c r="S273" s="208"/>
      <c r="T273" s="210">
        <f>SUM(T274:T275)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11" t="s">
        <v>162</v>
      </c>
      <c r="AT273" s="212" t="s">
        <v>74</v>
      </c>
      <c r="AU273" s="212" t="s">
        <v>83</v>
      </c>
      <c r="AY273" s="211" t="s">
        <v>155</v>
      </c>
      <c r="BK273" s="213">
        <f>SUM(BK274:BK275)</f>
        <v>0</v>
      </c>
    </row>
    <row r="274" s="2" customFormat="1" ht="33" customHeight="1">
      <c r="A274" s="35"/>
      <c r="B274" s="36"/>
      <c r="C274" s="216" t="s">
        <v>389</v>
      </c>
      <c r="D274" s="216" t="s">
        <v>157</v>
      </c>
      <c r="E274" s="217" t="s">
        <v>608</v>
      </c>
      <c r="F274" s="218" t="s">
        <v>609</v>
      </c>
      <c r="G274" s="219" t="s">
        <v>219</v>
      </c>
      <c r="H274" s="220">
        <v>628.67999999999995</v>
      </c>
      <c r="I274" s="221"/>
      <c r="J274" s="222">
        <f>ROUND(I274*H274,2)</f>
        <v>0</v>
      </c>
      <c r="K274" s="223"/>
      <c r="L274" s="41"/>
      <c r="M274" s="224" t="s">
        <v>1</v>
      </c>
      <c r="N274" s="225" t="s">
        <v>41</v>
      </c>
      <c r="O274" s="88"/>
      <c r="P274" s="226">
        <f>O274*H274</f>
        <v>0</v>
      </c>
      <c r="Q274" s="226">
        <v>0.019859999999999999</v>
      </c>
      <c r="R274" s="226">
        <f>Q274*H274</f>
        <v>12.485584799999998</v>
      </c>
      <c r="S274" s="226">
        <v>0</v>
      </c>
      <c r="T274" s="227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28" t="s">
        <v>184</v>
      </c>
      <c r="AT274" s="228" t="s">
        <v>157</v>
      </c>
      <c r="AU274" s="228" t="s">
        <v>162</v>
      </c>
      <c r="AY274" s="14" t="s">
        <v>155</v>
      </c>
      <c r="BE274" s="229">
        <f>IF(N274="základná",J274,0)</f>
        <v>0</v>
      </c>
      <c r="BF274" s="229">
        <f>IF(N274="znížená",J274,0)</f>
        <v>0</v>
      </c>
      <c r="BG274" s="229">
        <f>IF(N274="zákl. prenesená",J274,0)</f>
        <v>0</v>
      </c>
      <c r="BH274" s="229">
        <f>IF(N274="zníž. prenesená",J274,0)</f>
        <v>0</v>
      </c>
      <c r="BI274" s="229">
        <f>IF(N274="nulová",J274,0)</f>
        <v>0</v>
      </c>
      <c r="BJ274" s="14" t="s">
        <v>162</v>
      </c>
      <c r="BK274" s="229">
        <f>ROUND(I274*H274,2)</f>
        <v>0</v>
      </c>
      <c r="BL274" s="14" t="s">
        <v>184</v>
      </c>
      <c r="BM274" s="228" t="s">
        <v>610</v>
      </c>
    </row>
    <row r="275" s="2" customFormat="1" ht="21.75" customHeight="1">
      <c r="A275" s="35"/>
      <c r="B275" s="36"/>
      <c r="C275" s="216" t="s">
        <v>611</v>
      </c>
      <c r="D275" s="216" t="s">
        <v>157</v>
      </c>
      <c r="E275" s="217" t="s">
        <v>612</v>
      </c>
      <c r="F275" s="218" t="s">
        <v>613</v>
      </c>
      <c r="G275" s="219" t="s">
        <v>196</v>
      </c>
      <c r="H275" s="220">
        <v>12.486000000000001</v>
      </c>
      <c r="I275" s="221"/>
      <c r="J275" s="222">
        <f>ROUND(I275*H275,2)</f>
        <v>0</v>
      </c>
      <c r="K275" s="223"/>
      <c r="L275" s="41"/>
      <c r="M275" s="224" t="s">
        <v>1</v>
      </c>
      <c r="N275" s="225" t="s">
        <v>41</v>
      </c>
      <c r="O275" s="88"/>
      <c r="P275" s="226">
        <f>O275*H275</f>
        <v>0</v>
      </c>
      <c r="Q275" s="226">
        <v>0</v>
      </c>
      <c r="R275" s="226">
        <f>Q275*H275</f>
        <v>0</v>
      </c>
      <c r="S275" s="226">
        <v>0</v>
      </c>
      <c r="T275" s="227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28" t="s">
        <v>184</v>
      </c>
      <c r="AT275" s="228" t="s">
        <v>157</v>
      </c>
      <c r="AU275" s="228" t="s">
        <v>162</v>
      </c>
      <c r="AY275" s="14" t="s">
        <v>155</v>
      </c>
      <c r="BE275" s="229">
        <f>IF(N275="základná",J275,0)</f>
        <v>0</v>
      </c>
      <c r="BF275" s="229">
        <f>IF(N275="znížená",J275,0)</f>
        <v>0</v>
      </c>
      <c r="BG275" s="229">
        <f>IF(N275="zákl. prenesená",J275,0)</f>
        <v>0</v>
      </c>
      <c r="BH275" s="229">
        <f>IF(N275="zníž. prenesená",J275,0)</f>
        <v>0</v>
      </c>
      <c r="BI275" s="229">
        <f>IF(N275="nulová",J275,0)</f>
        <v>0</v>
      </c>
      <c r="BJ275" s="14" t="s">
        <v>162</v>
      </c>
      <c r="BK275" s="229">
        <f>ROUND(I275*H275,2)</f>
        <v>0</v>
      </c>
      <c r="BL275" s="14" t="s">
        <v>184</v>
      </c>
      <c r="BM275" s="228" t="s">
        <v>614</v>
      </c>
    </row>
    <row r="276" s="12" customFormat="1" ht="22.8" customHeight="1">
      <c r="A276" s="12"/>
      <c r="B276" s="200"/>
      <c r="C276" s="201"/>
      <c r="D276" s="202" t="s">
        <v>74</v>
      </c>
      <c r="E276" s="214" t="s">
        <v>615</v>
      </c>
      <c r="F276" s="214" t="s">
        <v>616</v>
      </c>
      <c r="G276" s="201"/>
      <c r="H276" s="201"/>
      <c r="I276" s="204"/>
      <c r="J276" s="215">
        <f>BK276</f>
        <v>0</v>
      </c>
      <c r="K276" s="201"/>
      <c r="L276" s="206"/>
      <c r="M276" s="207"/>
      <c r="N276" s="208"/>
      <c r="O276" s="208"/>
      <c r="P276" s="209">
        <f>SUM(P277:P281)</f>
        <v>0</v>
      </c>
      <c r="Q276" s="208"/>
      <c r="R276" s="209">
        <f>SUM(R277:R281)</f>
        <v>0.43491099999999999</v>
      </c>
      <c r="S276" s="208"/>
      <c r="T276" s="210">
        <f>SUM(T277:T281)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11" t="s">
        <v>162</v>
      </c>
      <c r="AT276" s="212" t="s">
        <v>74</v>
      </c>
      <c r="AU276" s="212" t="s">
        <v>83</v>
      </c>
      <c r="AY276" s="211" t="s">
        <v>155</v>
      </c>
      <c r="BK276" s="213">
        <f>SUM(BK277:BK281)</f>
        <v>0</v>
      </c>
    </row>
    <row r="277" s="2" customFormat="1" ht="21.75" customHeight="1">
      <c r="A277" s="35"/>
      <c r="B277" s="36"/>
      <c r="C277" s="216" t="s">
        <v>393</v>
      </c>
      <c r="D277" s="216" t="s">
        <v>157</v>
      </c>
      <c r="E277" s="217" t="s">
        <v>617</v>
      </c>
      <c r="F277" s="218" t="s">
        <v>618</v>
      </c>
      <c r="G277" s="219" t="s">
        <v>443</v>
      </c>
      <c r="H277" s="220">
        <v>82.099999999999994</v>
      </c>
      <c r="I277" s="221"/>
      <c r="J277" s="222">
        <f>ROUND(I277*H277,2)</f>
        <v>0</v>
      </c>
      <c r="K277" s="223"/>
      <c r="L277" s="41"/>
      <c r="M277" s="224" t="s">
        <v>1</v>
      </c>
      <c r="N277" s="225" t="s">
        <v>41</v>
      </c>
      <c r="O277" s="88"/>
      <c r="P277" s="226">
        <f>O277*H277</f>
        <v>0</v>
      </c>
      <c r="Q277" s="226">
        <v>0.0024499999999999999</v>
      </c>
      <c r="R277" s="226">
        <f>Q277*H277</f>
        <v>0.20114499999999999</v>
      </c>
      <c r="S277" s="226">
        <v>0</v>
      </c>
      <c r="T277" s="227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28" t="s">
        <v>184</v>
      </c>
      <c r="AT277" s="228" t="s">
        <v>157</v>
      </c>
      <c r="AU277" s="228" t="s">
        <v>162</v>
      </c>
      <c r="AY277" s="14" t="s">
        <v>155</v>
      </c>
      <c r="BE277" s="229">
        <f>IF(N277="základná",J277,0)</f>
        <v>0</v>
      </c>
      <c r="BF277" s="229">
        <f>IF(N277="znížená",J277,0)</f>
        <v>0</v>
      </c>
      <c r="BG277" s="229">
        <f>IF(N277="zákl. prenesená",J277,0)</f>
        <v>0</v>
      </c>
      <c r="BH277" s="229">
        <f>IF(N277="zníž. prenesená",J277,0)</f>
        <v>0</v>
      </c>
      <c r="BI277" s="229">
        <f>IF(N277="nulová",J277,0)</f>
        <v>0</v>
      </c>
      <c r="BJ277" s="14" t="s">
        <v>162</v>
      </c>
      <c r="BK277" s="229">
        <f>ROUND(I277*H277,2)</f>
        <v>0</v>
      </c>
      <c r="BL277" s="14" t="s">
        <v>184</v>
      </c>
      <c r="BM277" s="228" t="s">
        <v>619</v>
      </c>
    </row>
    <row r="278" s="2" customFormat="1" ht="21.75" customHeight="1">
      <c r="A278" s="35"/>
      <c r="B278" s="36"/>
      <c r="C278" s="216" t="s">
        <v>620</v>
      </c>
      <c r="D278" s="216" t="s">
        <v>157</v>
      </c>
      <c r="E278" s="217" t="s">
        <v>621</v>
      </c>
      <c r="F278" s="218" t="s">
        <v>622</v>
      </c>
      <c r="G278" s="219" t="s">
        <v>443</v>
      </c>
      <c r="H278" s="220">
        <v>45</v>
      </c>
      <c r="I278" s="221"/>
      <c r="J278" s="222">
        <f>ROUND(I278*H278,2)</f>
        <v>0</v>
      </c>
      <c r="K278" s="223"/>
      <c r="L278" s="41"/>
      <c r="M278" s="224" t="s">
        <v>1</v>
      </c>
      <c r="N278" s="225" t="s">
        <v>41</v>
      </c>
      <c r="O278" s="88"/>
      <c r="P278" s="226">
        <f>O278*H278</f>
        <v>0</v>
      </c>
      <c r="Q278" s="226">
        <v>0.00248</v>
      </c>
      <c r="R278" s="226">
        <f>Q278*H278</f>
        <v>0.11160000000000001</v>
      </c>
      <c r="S278" s="226">
        <v>0</v>
      </c>
      <c r="T278" s="227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28" t="s">
        <v>184</v>
      </c>
      <c r="AT278" s="228" t="s">
        <v>157</v>
      </c>
      <c r="AU278" s="228" t="s">
        <v>162</v>
      </c>
      <c r="AY278" s="14" t="s">
        <v>155</v>
      </c>
      <c r="BE278" s="229">
        <f>IF(N278="základná",J278,0)</f>
        <v>0</v>
      </c>
      <c r="BF278" s="229">
        <f>IF(N278="znížená",J278,0)</f>
        <v>0</v>
      </c>
      <c r="BG278" s="229">
        <f>IF(N278="zákl. prenesená",J278,0)</f>
        <v>0</v>
      </c>
      <c r="BH278" s="229">
        <f>IF(N278="zníž. prenesená",J278,0)</f>
        <v>0</v>
      </c>
      <c r="BI278" s="229">
        <f>IF(N278="nulová",J278,0)</f>
        <v>0</v>
      </c>
      <c r="BJ278" s="14" t="s">
        <v>162</v>
      </c>
      <c r="BK278" s="229">
        <f>ROUND(I278*H278,2)</f>
        <v>0</v>
      </c>
      <c r="BL278" s="14" t="s">
        <v>184</v>
      </c>
      <c r="BM278" s="228" t="s">
        <v>623</v>
      </c>
    </row>
    <row r="279" s="2" customFormat="1" ht="33" customHeight="1">
      <c r="A279" s="35"/>
      <c r="B279" s="36"/>
      <c r="C279" s="216" t="s">
        <v>396</v>
      </c>
      <c r="D279" s="216" t="s">
        <v>157</v>
      </c>
      <c r="E279" s="217" t="s">
        <v>624</v>
      </c>
      <c r="F279" s="218" t="s">
        <v>625</v>
      </c>
      <c r="G279" s="219" t="s">
        <v>443</v>
      </c>
      <c r="H279" s="220">
        <v>4.5</v>
      </c>
      <c r="I279" s="221"/>
      <c r="J279" s="222">
        <f>ROUND(I279*H279,2)</f>
        <v>0</v>
      </c>
      <c r="K279" s="223"/>
      <c r="L279" s="41"/>
      <c r="M279" s="224" t="s">
        <v>1</v>
      </c>
      <c r="N279" s="225" t="s">
        <v>41</v>
      </c>
      <c r="O279" s="88"/>
      <c r="P279" s="226">
        <f>O279*H279</f>
        <v>0</v>
      </c>
      <c r="Q279" s="226">
        <v>0.0070200000000000002</v>
      </c>
      <c r="R279" s="226">
        <f>Q279*H279</f>
        <v>0.03159</v>
      </c>
      <c r="S279" s="226">
        <v>0</v>
      </c>
      <c r="T279" s="227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28" t="s">
        <v>184</v>
      </c>
      <c r="AT279" s="228" t="s">
        <v>157</v>
      </c>
      <c r="AU279" s="228" t="s">
        <v>162</v>
      </c>
      <c r="AY279" s="14" t="s">
        <v>155</v>
      </c>
      <c r="BE279" s="229">
        <f>IF(N279="základná",J279,0)</f>
        <v>0</v>
      </c>
      <c r="BF279" s="229">
        <f>IF(N279="znížená",J279,0)</f>
        <v>0</v>
      </c>
      <c r="BG279" s="229">
        <f>IF(N279="zákl. prenesená",J279,0)</f>
        <v>0</v>
      </c>
      <c r="BH279" s="229">
        <f>IF(N279="zníž. prenesená",J279,0)</f>
        <v>0</v>
      </c>
      <c r="BI279" s="229">
        <f>IF(N279="nulová",J279,0)</f>
        <v>0</v>
      </c>
      <c r="BJ279" s="14" t="s">
        <v>162</v>
      </c>
      <c r="BK279" s="229">
        <f>ROUND(I279*H279,2)</f>
        <v>0</v>
      </c>
      <c r="BL279" s="14" t="s">
        <v>184</v>
      </c>
      <c r="BM279" s="228" t="s">
        <v>626</v>
      </c>
    </row>
    <row r="280" s="2" customFormat="1" ht="21.75" customHeight="1">
      <c r="A280" s="35"/>
      <c r="B280" s="36"/>
      <c r="C280" s="216" t="s">
        <v>627</v>
      </c>
      <c r="D280" s="216" t="s">
        <v>157</v>
      </c>
      <c r="E280" s="217" t="s">
        <v>628</v>
      </c>
      <c r="F280" s="218" t="s">
        <v>629</v>
      </c>
      <c r="G280" s="219" t="s">
        <v>443</v>
      </c>
      <c r="H280" s="220">
        <v>14.4</v>
      </c>
      <c r="I280" s="221"/>
      <c r="J280" s="222">
        <f>ROUND(I280*H280,2)</f>
        <v>0</v>
      </c>
      <c r="K280" s="223"/>
      <c r="L280" s="41"/>
      <c r="M280" s="224" t="s">
        <v>1</v>
      </c>
      <c r="N280" s="225" t="s">
        <v>41</v>
      </c>
      <c r="O280" s="88"/>
      <c r="P280" s="226">
        <f>O280*H280</f>
        <v>0</v>
      </c>
      <c r="Q280" s="226">
        <v>0.0062899999999999996</v>
      </c>
      <c r="R280" s="226">
        <f>Q280*H280</f>
        <v>0.09057599999999999</v>
      </c>
      <c r="S280" s="226">
        <v>0</v>
      </c>
      <c r="T280" s="227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28" t="s">
        <v>184</v>
      </c>
      <c r="AT280" s="228" t="s">
        <v>157</v>
      </c>
      <c r="AU280" s="228" t="s">
        <v>162</v>
      </c>
      <c r="AY280" s="14" t="s">
        <v>155</v>
      </c>
      <c r="BE280" s="229">
        <f>IF(N280="základná",J280,0)</f>
        <v>0</v>
      </c>
      <c r="BF280" s="229">
        <f>IF(N280="znížená",J280,0)</f>
        <v>0</v>
      </c>
      <c r="BG280" s="229">
        <f>IF(N280="zákl. prenesená",J280,0)</f>
        <v>0</v>
      </c>
      <c r="BH280" s="229">
        <f>IF(N280="zníž. prenesená",J280,0)</f>
        <v>0</v>
      </c>
      <c r="BI280" s="229">
        <f>IF(N280="nulová",J280,0)</f>
        <v>0</v>
      </c>
      <c r="BJ280" s="14" t="s">
        <v>162</v>
      </c>
      <c r="BK280" s="229">
        <f>ROUND(I280*H280,2)</f>
        <v>0</v>
      </c>
      <c r="BL280" s="14" t="s">
        <v>184</v>
      </c>
      <c r="BM280" s="228" t="s">
        <v>630</v>
      </c>
    </row>
    <row r="281" s="2" customFormat="1" ht="21.75" customHeight="1">
      <c r="A281" s="35"/>
      <c r="B281" s="36"/>
      <c r="C281" s="216" t="s">
        <v>400</v>
      </c>
      <c r="D281" s="216" t="s">
        <v>157</v>
      </c>
      <c r="E281" s="217" t="s">
        <v>631</v>
      </c>
      <c r="F281" s="218" t="s">
        <v>632</v>
      </c>
      <c r="G281" s="219" t="s">
        <v>196</v>
      </c>
      <c r="H281" s="220">
        <v>0.435</v>
      </c>
      <c r="I281" s="221"/>
      <c r="J281" s="222">
        <f>ROUND(I281*H281,2)</f>
        <v>0</v>
      </c>
      <c r="K281" s="223"/>
      <c r="L281" s="41"/>
      <c r="M281" s="224" t="s">
        <v>1</v>
      </c>
      <c r="N281" s="225" t="s">
        <v>41</v>
      </c>
      <c r="O281" s="88"/>
      <c r="P281" s="226">
        <f>O281*H281</f>
        <v>0</v>
      </c>
      <c r="Q281" s="226">
        <v>0</v>
      </c>
      <c r="R281" s="226">
        <f>Q281*H281</f>
        <v>0</v>
      </c>
      <c r="S281" s="226">
        <v>0</v>
      </c>
      <c r="T281" s="227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28" t="s">
        <v>184</v>
      </c>
      <c r="AT281" s="228" t="s">
        <v>157</v>
      </c>
      <c r="AU281" s="228" t="s">
        <v>162</v>
      </c>
      <c r="AY281" s="14" t="s">
        <v>155</v>
      </c>
      <c r="BE281" s="229">
        <f>IF(N281="základná",J281,0)</f>
        <v>0</v>
      </c>
      <c r="BF281" s="229">
        <f>IF(N281="znížená",J281,0)</f>
        <v>0</v>
      </c>
      <c r="BG281" s="229">
        <f>IF(N281="zákl. prenesená",J281,0)</f>
        <v>0</v>
      </c>
      <c r="BH281" s="229">
        <f>IF(N281="zníž. prenesená",J281,0)</f>
        <v>0</v>
      </c>
      <c r="BI281" s="229">
        <f>IF(N281="nulová",J281,0)</f>
        <v>0</v>
      </c>
      <c r="BJ281" s="14" t="s">
        <v>162</v>
      </c>
      <c r="BK281" s="229">
        <f>ROUND(I281*H281,2)</f>
        <v>0</v>
      </c>
      <c r="BL281" s="14" t="s">
        <v>184</v>
      </c>
      <c r="BM281" s="228" t="s">
        <v>633</v>
      </c>
    </row>
    <row r="282" s="12" customFormat="1" ht="22.8" customHeight="1">
      <c r="A282" s="12"/>
      <c r="B282" s="200"/>
      <c r="C282" s="201"/>
      <c r="D282" s="202" t="s">
        <v>74</v>
      </c>
      <c r="E282" s="214" t="s">
        <v>634</v>
      </c>
      <c r="F282" s="214" t="s">
        <v>635</v>
      </c>
      <c r="G282" s="201"/>
      <c r="H282" s="201"/>
      <c r="I282" s="204"/>
      <c r="J282" s="215">
        <f>BK282</f>
        <v>0</v>
      </c>
      <c r="K282" s="201"/>
      <c r="L282" s="206"/>
      <c r="M282" s="207"/>
      <c r="N282" s="208"/>
      <c r="O282" s="208"/>
      <c r="P282" s="209">
        <f>SUM(P283:P286)</f>
        <v>0</v>
      </c>
      <c r="Q282" s="208"/>
      <c r="R282" s="209">
        <f>SUM(R283:R286)</f>
        <v>31.136872499999999</v>
      </c>
      <c r="S282" s="208"/>
      <c r="T282" s="210">
        <f>SUM(T283:T286)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11" t="s">
        <v>162</v>
      </c>
      <c r="AT282" s="212" t="s">
        <v>74</v>
      </c>
      <c r="AU282" s="212" t="s">
        <v>83</v>
      </c>
      <c r="AY282" s="211" t="s">
        <v>155</v>
      </c>
      <c r="BK282" s="213">
        <f>SUM(BK283:BK286)</f>
        <v>0</v>
      </c>
    </row>
    <row r="283" s="2" customFormat="1" ht="21.75" customHeight="1">
      <c r="A283" s="35"/>
      <c r="B283" s="36"/>
      <c r="C283" s="216" t="s">
        <v>636</v>
      </c>
      <c r="D283" s="216" t="s">
        <v>157</v>
      </c>
      <c r="E283" s="217" t="s">
        <v>637</v>
      </c>
      <c r="F283" s="218" t="s">
        <v>638</v>
      </c>
      <c r="G283" s="219" t="s">
        <v>219</v>
      </c>
      <c r="H283" s="220">
        <v>720</v>
      </c>
      <c r="I283" s="221"/>
      <c r="J283" s="222">
        <f>ROUND(I283*H283,2)</f>
        <v>0</v>
      </c>
      <c r="K283" s="223"/>
      <c r="L283" s="41"/>
      <c r="M283" s="224" t="s">
        <v>1</v>
      </c>
      <c r="N283" s="225" t="s">
        <v>41</v>
      </c>
      <c r="O283" s="88"/>
      <c r="P283" s="226">
        <f>O283*H283</f>
        <v>0</v>
      </c>
      <c r="Q283" s="226">
        <v>0.04215</v>
      </c>
      <c r="R283" s="226">
        <f>Q283*H283</f>
        <v>30.347999999999999</v>
      </c>
      <c r="S283" s="226">
        <v>0</v>
      </c>
      <c r="T283" s="227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28" t="s">
        <v>184</v>
      </c>
      <c r="AT283" s="228" t="s">
        <v>157</v>
      </c>
      <c r="AU283" s="228" t="s">
        <v>162</v>
      </c>
      <c r="AY283" s="14" t="s">
        <v>155</v>
      </c>
      <c r="BE283" s="229">
        <f>IF(N283="základná",J283,0)</f>
        <v>0</v>
      </c>
      <c r="BF283" s="229">
        <f>IF(N283="znížená",J283,0)</f>
        <v>0</v>
      </c>
      <c r="BG283" s="229">
        <f>IF(N283="zákl. prenesená",J283,0)</f>
        <v>0</v>
      </c>
      <c r="BH283" s="229">
        <f>IF(N283="zníž. prenesená",J283,0)</f>
        <v>0</v>
      </c>
      <c r="BI283" s="229">
        <f>IF(N283="nulová",J283,0)</f>
        <v>0</v>
      </c>
      <c r="BJ283" s="14" t="s">
        <v>162</v>
      </c>
      <c r="BK283" s="229">
        <f>ROUND(I283*H283,2)</f>
        <v>0</v>
      </c>
      <c r="BL283" s="14" t="s">
        <v>184</v>
      </c>
      <c r="BM283" s="228" t="s">
        <v>639</v>
      </c>
    </row>
    <row r="284" s="2" customFormat="1" ht="21.75" customHeight="1">
      <c r="A284" s="35"/>
      <c r="B284" s="36"/>
      <c r="C284" s="216" t="s">
        <v>403</v>
      </c>
      <c r="D284" s="216" t="s">
        <v>157</v>
      </c>
      <c r="E284" s="217" t="s">
        <v>640</v>
      </c>
      <c r="F284" s="218" t="s">
        <v>641</v>
      </c>
      <c r="G284" s="219" t="s">
        <v>443</v>
      </c>
      <c r="H284" s="220">
        <v>51.75</v>
      </c>
      <c r="I284" s="221"/>
      <c r="J284" s="222">
        <f>ROUND(I284*H284,2)</f>
        <v>0</v>
      </c>
      <c r="K284" s="223"/>
      <c r="L284" s="41"/>
      <c r="M284" s="224" t="s">
        <v>1</v>
      </c>
      <c r="N284" s="225" t="s">
        <v>41</v>
      </c>
      <c r="O284" s="88"/>
      <c r="P284" s="226">
        <f>O284*H284</f>
        <v>0</v>
      </c>
      <c r="Q284" s="226">
        <v>0.012030000000000001</v>
      </c>
      <c r="R284" s="226">
        <f>Q284*H284</f>
        <v>0.62255250000000006</v>
      </c>
      <c r="S284" s="226">
        <v>0</v>
      </c>
      <c r="T284" s="227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28" t="s">
        <v>184</v>
      </c>
      <c r="AT284" s="228" t="s">
        <v>157</v>
      </c>
      <c r="AU284" s="228" t="s">
        <v>162</v>
      </c>
      <c r="AY284" s="14" t="s">
        <v>155</v>
      </c>
      <c r="BE284" s="229">
        <f>IF(N284="základná",J284,0)</f>
        <v>0</v>
      </c>
      <c r="BF284" s="229">
        <f>IF(N284="znížená",J284,0)</f>
        <v>0</v>
      </c>
      <c r="BG284" s="229">
        <f>IF(N284="zákl. prenesená",J284,0)</f>
        <v>0</v>
      </c>
      <c r="BH284" s="229">
        <f>IF(N284="zníž. prenesená",J284,0)</f>
        <v>0</v>
      </c>
      <c r="BI284" s="229">
        <f>IF(N284="nulová",J284,0)</f>
        <v>0</v>
      </c>
      <c r="BJ284" s="14" t="s">
        <v>162</v>
      </c>
      <c r="BK284" s="229">
        <f>ROUND(I284*H284,2)</f>
        <v>0</v>
      </c>
      <c r="BL284" s="14" t="s">
        <v>184</v>
      </c>
      <c r="BM284" s="228" t="s">
        <v>642</v>
      </c>
    </row>
    <row r="285" s="2" customFormat="1" ht="16.5" customHeight="1">
      <c r="A285" s="35"/>
      <c r="B285" s="36"/>
      <c r="C285" s="216" t="s">
        <v>643</v>
      </c>
      <c r="D285" s="216" t="s">
        <v>157</v>
      </c>
      <c r="E285" s="217" t="s">
        <v>644</v>
      </c>
      <c r="F285" s="218" t="s">
        <v>645</v>
      </c>
      <c r="G285" s="219" t="s">
        <v>219</v>
      </c>
      <c r="H285" s="220">
        <v>792</v>
      </c>
      <c r="I285" s="221"/>
      <c r="J285" s="222">
        <f>ROUND(I285*H285,2)</f>
        <v>0</v>
      </c>
      <c r="K285" s="223"/>
      <c r="L285" s="41"/>
      <c r="M285" s="224" t="s">
        <v>1</v>
      </c>
      <c r="N285" s="225" t="s">
        <v>41</v>
      </c>
      <c r="O285" s="88"/>
      <c r="P285" s="226">
        <f>O285*H285</f>
        <v>0</v>
      </c>
      <c r="Q285" s="226">
        <v>0.00021000000000000001</v>
      </c>
      <c r="R285" s="226">
        <f>Q285*H285</f>
        <v>0.16632</v>
      </c>
      <c r="S285" s="226">
        <v>0</v>
      </c>
      <c r="T285" s="227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28" t="s">
        <v>184</v>
      </c>
      <c r="AT285" s="228" t="s">
        <v>157</v>
      </c>
      <c r="AU285" s="228" t="s">
        <v>162</v>
      </c>
      <c r="AY285" s="14" t="s">
        <v>155</v>
      </c>
      <c r="BE285" s="229">
        <f>IF(N285="základná",J285,0)</f>
        <v>0</v>
      </c>
      <c r="BF285" s="229">
        <f>IF(N285="znížená",J285,0)</f>
        <v>0</v>
      </c>
      <c r="BG285" s="229">
        <f>IF(N285="zákl. prenesená",J285,0)</f>
        <v>0</v>
      </c>
      <c r="BH285" s="229">
        <f>IF(N285="zníž. prenesená",J285,0)</f>
        <v>0</v>
      </c>
      <c r="BI285" s="229">
        <f>IF(N285="nulová",J285,0)</f>
        <v>0</v>
      </c>
      <c r="BJ285" s="14" t="s">
        <v>162</v>
      </c>
      <c r="BK285" s="229">
        <f>ROUND(I285*H285,2)</f>
        <v>0</v>
      </c>
      <c r="BL285" s="14" t="s">
        <v>184</v>
      </c>
      <c r="BM285" s="228" t="s">
        <v>646</v>
      </c>
    </row>
    <row r="286" s="2" customFormat="1" ht="21.75" customHeight="1">
      <c r="A286" s="35"/>
      <c r="B286" s="36"/>
      <c r="C286" s="216" t="s">
        <v>407</v>
      </c>
      <c r="D286" s="216" t="s">
        <v>157</v>
      </c>
      <c r="E286" s="217" t="s">
        <v>647</v>
      </c>
      <c r="F286" s="218" t="s">
        <v>648</v>
      </c>
      <c r="G286" s="219" t="s">
        <v>196</v>
      </c>
      <c r="H286" s="220">
        <v>31.137</v>
      </c>
      <c r="I286" s="221"/>
      <c r="J286" s="222">
        <f>ROUND(I286*H286,2)</f>
        <v>0</v>
      </c>
      <c r="K286" s="223"/>
      <c r="L286" s="41"/>
      <c r="M286" s="224" t="s">
        <v>1</v>
      </c>
      <c r="N286" s="225" t="s">
        <v>41</v>
      </c>
      <c r="O286" s="88"/>
      <c r="P286" s="226">
        <f>O286*H286</f>
        <v>0</v>
      </c>
      <c r="Q286" s="226">
        <v>0</v>
      </c>
      <c r="R286" s="226">
        <f>Q286*H286</f>
        <v>0</v>
      </c>
      <c r="S286" s="226">
        <v>0</v>
      </c>
      <c r="T286" s="227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28" t="s">
        <v>184</v>
      </c>
      <c r="AT286" s="228" t="s">
        <v>157</v>
      </c>
      <c r="AU286" s="228" t="s">
        <v>162</v>
      </c>
      <c r="AY286" s="14" t="s">
        <v>155</v>
      </c>
      <c r="BE286" s="229">
        <f>IF(N286="základná",J286,0)</f>
        <v>0</v>
      </c>
      <c r="BF286" s="229">
        <f>IF(N286="znížená",J286,0)</f>
        <v>0</v>
      </c>
      <c r="BG286" s="229">
        <f>IF(N286="zákl. prenesená",J286,0)</f>
        <v>0</v>
      </c>
      <c r="BH286" s="229">
        <f>IF(N286="zníž. prenesená",J286,0)</f>
        <v>0</v>
      </c>
      <c r="BI286" s="229">
        <f>IF(N286="nulová",J286,0)</f>
        <v>0</v>
      </c>
      <c r="BJ286" s="14" t="s">
        <v>162</v>
      </c>
      <c r="BK286" s="229">
        <f>ROUND(I286*H286,2)</f>
        <v>0</v>
      </c>
      <c r="BL286" s="14" t="s">
        <v>184</v>
      </c>
      <c r="BM286" s="228" t="s">
        <v>649</v>
      </c>
    </row>
    <row r="287" s="12" customFormat="1" ht="22.8" customHeight="1">
      <c r="A287" s="12"/>
      <c r="B287" s="200"/>
      <c r="C287" s="201"/>
      <c r="D287" s="202" t="s">
        <v>74</v>
      </c>
      <c r="E287" s="214" t="s">
        <v>650</v>
      </c>
      <c r="F287" s="214" t="s">
        <v>651</v>
      </c>
      <c r="G287" s="201"/>
      <c r="H287" s="201"/>
      <c r="I287" s="204"/>
      <c r="J287" s="215">
        <f>BK287</f>
        <v>0</v>
      </c>
      <c r="K287" s="201"/>
      <c r="L287" s="206"/>
      <c r="M287" s="207"/>
      <c r="N287" s="208"/>
      <c r="O287" s="208"/>
      <c r="P287" s="209">
        <f>SUM(P288:P304)</f>
        <v>0</v>
      </c>
      <c r="Q287" s="208"/>
      <c r="R287" s="209">
        <f>SUM(R288:R304)</f>
        <v>0</v>
      </c>
      <c r="S287" s="208"/>
      <c r="T287" s="210">
        <f>SUM(T288:T304)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11" t="s">
        <v>162</v>
      </c>
      <c r="AT287" s="212" t="s">
        <v>74</v>
      </c>
      <c r="AU287" s="212" t="s">
        <v>83</v>
      </c>
      <c r="AY287" s="211" t="s">
        <v>155</v>
      </c>
      <c r="BK287" s="213">
        <f>SUM(BK288:BK304)</f>
        <v>0</v>
      </c>
    </row>
    <row r="288" s="2" customFormat="1" ht="16.5" customHeight="1">
      <c r="A288" s="35"/>
      <c r="B288" s="36"/>
      <c r="C288" s="216" t="s">
        <v>652</v>
      </c>
      <c r="D288" s="216" t="s">
        <v>157</v>
      </c>
      <c r="E288" s="217" t="s">
        <v>653</v>
      </c>
      <c r="F288" s="218" t="s">
        <v>654</v>
      </c>
      <c r="G288" s="219" t="s">
        <v>219</v>
      </c>
      <c r="H288" s="220">
        <v>78.859999999999999</v>
      </c>
      <c r="I288" s="221"/>
      <c r="J288" s="222">
        <f>ROUND(I288*H288,2)</f>
        <v>0</v>
      </c>
      <c r="K288" s="223"/>
      <c r="L288" s="41"/>
      <c r="M288" s="224" t="s">
        <v>1</v>
      </c>
      <c r="N288" s="225" t="s">
        <v>41</v>
      </c>
      <c r="O288" s="88"/>
      <c r="P288" s="226">
        <f>O288*H288</f>
        <v>0</v>
      </c>
      <c r="Q288" s="226">
        <v>0</v>
      </c>
      <c r="R288" s="226">
        <f>Q288*H288</f>
        <v>0</v>
      </c>
      <c r="S288" s="226">
        <v>0</v>
      </c>
      <c r="T288" s="227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28" t="s">
        <v>184</v>
      </c>
      <c r="AT288" s="228" t="s">
        <v>157</v>
      </c>
      <c r="AU288" s="228" t="s">
        <v>162</v>
      </c>
      <c r="AY288" s="14" t="s">
        <v>155</v>
      </c>
      <c r="BE288" s="229">
        <f>IF(N288="základná",J288,0)</f>
        <v>0</v>
      </c>
      <c r="BF288" s="229">
        <f>IF(N288="znížená",J288,0)</f>
        <v>0</v>
      </c>
      <c r="BG288" s="229">
        <f>IF(N288="zákl. prenesená",J288,0)</f>
        <v>0</v>
      </c>
      <c r="BH288" s="229">
        <f>IF(N288="zníž. prenesená",J288,0)</f>
        <v>0</v>
      </c>
      <c r="BI288" s="229">
        <f>IF(N288="nulová",J288,0)</f>
        <v>0</v>
      </c>
      <c r="BJ288" s="14" t="s">
        <v>162</v>
      </c>
      <c r="BK288" s="229">
        <f>ROUND(I288*H288,2)</f>
        <v>0</v>
      </c>
      <c r="BL288" s="14" t="s">
        <v>184</v>
      </c>
      <c r="BM288" s="228" t="s">
        <v>655</v>
      </c>
    </row>
    <row r="289" s="2" customFormat="1" ht="21.75" customHeight="1">
      <c r="A289" s="35"/>
      <c r="B289" s="36"/>
      <c r="C289" s="230" t="s">
        <v>410</v>
      </c>
      <c r="D289" s="230" t="s">
        <v>193</v>
      </c>
      <c r="E289" s="231" t="s">
        <v>656</v>
      </c>
      <c r="F289" s="232" t="s">
        <v>657</v>
      </c>
      <c r="G289" s="233" t="s">
        <v>237</v>
      </c>
      <c r="H289" s="234">
        <v>4</v>
      </c>
      <c r="I289" s="235"/>
      <c r="J289" s="236">
        <f>ROUND(I289*H289,2)</f>
        <v>0</v>
      </c>
      <c r="K289" s="237"/>
      <c r="L289" s="238"/>
      <c r="M289" s="239" t="s">
        <v>1</v>
      </c>
      <c r="N289" s="240" t="s">
        <v>41</v>
      </c>
      <c r="O289" s="88"/>
      <c r="P289" s="226">
        <f>O289*H289</f>
        <v>0</v>
      </c>
      <c r="Q289" s="226">
        <v>0</v>
      </c>
      <c r="R289" s="226">
        <f>Q289*H289</f>
        <v>0</v>
      </c>
      <c r="S289" s="226">
        <v>0</v>
      </c>
      <c r="T289" s="227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28" t="s">
        <v>223</v>
      </c>
      <c r="AT289" s="228" t="s">
        <v>193</v>
      </c>
      <c r="AU289" s="228" t="s">
        <v>162</v>
      </c>
      <c r="AY289" s="14" t="s">
        <v>155</v>
      </c>
      <c r="BE289" s="229">
        <f>IF(N289="základná",J289,0)</f>
        <v>0</v>
      </c>
      <c r="BF289" s="229">
        <f>IF(N289="znížená",J289,0)</f>
        <v>0</v>
      </c>
      <c r="BG289" s="229">
        <f>IF(N289="zákl. prenesená",J289,0)</f>
        <v>0</v>
      </c>
      <c r="BH289" s="229">
        <f>IF(N289="zníž. prenesená",J289,0)</f>
        <v>0</v>
      </c>
      <c r="BI289" s="229">
        <f>IF(N289="nulová",J289,0)</f>
        <v>0</v>
      </c>
      <c r="BJ289" s="14" t="s">
        <v>162</v>
      </c>
      <c r="BK289" s="229">
        <f>ROUND(I289*H289,2)</f>
        <v>0</v>
      </c>
      <c r="BL289" s="14" t="s">
        <v>184</v>
      </c>
      <c r="BM289" s="228" t="s">
        <v>658</v>
      </c>
    </row>
    <row r="290" s="2" customFormat="1" ht="21.75" customHeight="1">
      <c r="A290" s="35"/>
      <c r="B290" s="36"/>
      <c r="C290" s="230" t="s">
        <v>659</v>
      </c>
      <c r="D290" s="230" t="s">
        <v>193</v>
      </c>
      <c r="E290" s="231" t="s">
        <v>660</v>
      </c>
      <c r="F290" s="232" t="s">
        <v>661</v>
      </c>
      <c r="G290" s="233" t="s">
        <v>237</v>
      </c>
      <c r="H290" s="234">
        <v>7</v>
      </c>
      <c r="I290" s="235"/>
      <c r="J290" s="236">
        <f>ROUND(I290*H290,2)</f>
        <v>0</v>
      </c>
      <c r="K290" s="237"/>
      <c r="L290" s="238"/>
      <c r="M290" s="239" t="s">
        <v>1</v>
      </c>
      <c r="N290" s="240" t="s">
        <v>41</v>
      </c>
      <c r="O290" s="88"/>
      <c r="P290" s="226">
        <f>O290*H290</f>
        <v>0</v>
      </c>
      <c r="Q290" s="226">
        <v>0</v>
      </c>
      <c r="R290" s="226">
        <f>Q290*H290</f>
        <v>0</v>
      </c>
      <c r="S290" s="226">
        <v>0</v>
      </c>
      <c r="T290" s="227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28" t="s">
        <v>223</v>
      </c>
      <c r="AT290" s="228" t="s">
        <v>193</v>
      </c>
      <c r="AU290" s="228" t="s">
        <v>162</v>
      </c>
      <c r="AY290" s="14" t="s">
        <v>155</v>
      </c>
      <c r="BE290" s="229">
        <f>IF(N290="základná",J290,0)</f>
        <v>0</v>
      </c>
      <c r="BF290" s="229">
        <f>IF(N290="znížená",J290,0)</f>
        <v>0</v>
      </c>
      <c r="BG290" s="229">
        <f>IF(N290="zákl. prenesená",J290,0)</f>
        <v>0</v>
      </c>
      <c r="BH290" s="229">
        <f>IF(N290="zníž. prenesená",J290,0)</f>
        <v>0</v>
      </c>
      <c r="BI290" s="229">
        <f>IF(N290="nulová",J290,0)</f>
        <v>0</v>
      </c>
      <c r="BJ290" s="14" t="s">
        <v>162</v>
      </c>
      <c r="BK290" s="229">
        <f>ROUND(I290*H290,2)</f>
        <v>0</v>
      </c>
      <c r="BL290" s="14" t="s">
        <v>184</v>
      </c>
      <c r="BM290" s="228" t="s">
        <v>662</v>
      </c>
    </row>
    <row r="291" s="2" customFormat="1" ht="21.75" customHeight="1">
      <c r="A291" s="35"/>
      <c r="B291" s="36"/>
      <c r="C291" s="230" t="s">
        <v>414</v>
      </c>
      <c r="D291" s="230" t="s">
        <v>193</v>
      </c>
      <c r="E291" s="231" t="s">
        <v>663</v>
      </c>
      <c r="F291" s="232" t="s">
        <v>664</v>
      </c>
      <c r="G291" s="233" t="s">
        <v>237</v>
      </c>
      <c r="H291" s="234">
        <v>2</v>
      </c>
      <c r="I291" s="235"/>
      <c r="J291" s="236">
        <f>ROUND(I291*H291,2)</f>
        <v>0</v>
      </c>
      <c r="K291" s="237"/>
      <c r="L291" s="238"/>
      <c r="M291" s="239" t="s">
        <v>1</v>
      </c>
      <c r="N291" s="240" t="s">
        <v>41</v>
      </c>
      <c r="O291" s="88"/>
      <c r="P291" s="226">
        <f>O291*H291</f>
        <v>0</v>
      </c>
      <c r="Q291" s="226">
        <v>0</v>
      </c>
      <c r="R291" s="226">
        <f>Q291*H291</f>
        <v>0</v>
      </c>
      <c r="S291" s="226">
        <v>0</v>
      </c>
      <c r="T291" s="227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28" t="s">
        <v>223</v>
      </c>
      <c r="AT291" s="228" t="s">
        <v>193</v>
      </c>
      <c r="AU291" s="228" t="s">
        <v>162</v>
      </c>
      <c r="AY291" s="14" t="s">
        <v>155</v>
      </c>
      <c r="BE291" s="229">
        <f>IF(N291="základná",J291,0)</f>
        <v>0</v>
      </c>
      <c r="BF291" s="229">
        <f>IF(N291="znížená",J291,0)</f>
        <v>0</v>
      </c>
      <c r="BG291" s="229">
        <f>IF(N291="zákl. prenesená",J291,0)</f>
        <v>0</v>
      </c>
      <c r="BH291" s="229">
        <f>IF(N291="zníž. prenesená",J291,0)</f>
        <v>0</v>
      </c>
      <c r="BI291" s="229">
        <f>IF(N291="nulová",J291,0)</f>
        <v>0</v>
      </c>
      <c r="BJ291" s="14" t="s">
        <v>162</v>
      </c>
      <c r="BK291" s="229">
        <f>ROUND(I291*H291,2)</f>
        <v>0</v>
      </c>
      <c r="BL291" s="14" t="s">
        <v>184</v>
      </c>
      <c r="BM291" s="228" t="s">
        <v>665</v>
      </c>
    </row>
    <row r="292" s="2" customFormat="1" ht="21.75" customHeight="1">
      <c r="A292" s="35"/>
      <c r="B292" s="36"/>
      <c r="C292" s="230" t="s">
        <v>666</v>
      </c>
      <c r="D292" s="230" t="s">
        <v>193</v>
      </c>
      <c r="E292" s="231" t="s">
        <v>667</v>
      </c>
      <c r="F292" s="232" t="s">
        <v>668</v>
      </c>
      <c r="G292" s="233" t="s">
        <v>237</v>
      </c>
      <c r="H292" s="234">
        <v>2</v>
      </c>
      <c r="I292" s="235"/>
      <c r="J292" s="236">
        <f>ROUND(I292*H292,2)</f>
        <v>0</v>
      </c>
      <c r="K292" s="237"/>
      <c r="L292" s="238"/>
      <c r="M292" s="239" t="s">
        <v>1</v>
      </c>
      <c r="N292" s="240" t="s">
        <v>41</v>
      </c>
      <c r="O292" s="88"/>
      <c r="P292" s="226">
        <f>O292*H292</f>
        <v>0</v>
      </c>
      <c r="Q292" s="226">
        <v>0</v>
      </c>
      <c r="R292" s="226">
        <f>Q292*H292</f>
        <v>0</v>
      </c>
      <c r="S292" s="226">
        <v>0</v>
      </c>
      <c r="T292" s="227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28" t="s">
        <v>223</v>
      </c>
      <c r="AT292" s="228" t="s">
        <v>193</v>
      </c>
      <c r="AU292" s="228" t="s">
        <v>162</v>
      </c>
      <c r="AY292" s="14" t="s">
        <v>155</v>
      </c>
      <c r="BE292" s="229">
        <f>IF(N292="základná",J292,0)</f>
        <v>0</v>
      </c>
      <c r="BF292" s="229">
        <f>IF(N292="znížená",J292,0)</f>
        <v>0</v>
      </c>
      <c r="BG292" s="229">
        <f>IF(N292="zákl. prenesená",J292,0)</f>
        <v>0</v>
      </c>
      <c r="BH292" s="229">
        <f>IF(N292="zníž. prenesená",J292,0)</f>
        <v>0</v>
      </c>
      <c r="BI292" s="229">
        <f>IF(N292="nulová",J292,0)</f>
        <v>0</v>
      </c>
      <c r="BJ292" s="14" t="s">
        <v>162</v>
      </c>
      <c r="BK292" s="229">
        <f>ROUND(I292*H292,2)</f>
        <v>0</v>
      </c>
      <c r="BL292" s="14" t="s">
        <v>184</v>
      </c>
      <c r="BM292" s="228" t="s">
        <v>669</v>
      </c>
    </row>
    <row r="293" s="2" customFormat="1" ht="21.75" customHeight="1">
      <c r="A293" s="35"/>
      <c r="B293" s="36"/>
      <c r="C293" s="230" t="s">
        <v>417</v>
      </c>
      <c r="D293" s="230" t="s">
        <v>193</v>
      </c>
      <c r="E293" s="231" t="s">
        <v>670</v>
      </c>
      <c r="F293" s="232" t="s">
        <v>671</v>
      </c>
      <c r="G293" s="233" t="s">
        <v>237</v>
      </c>
      <c r="H293" s="234">
        <v>2</v>
      </c>
      <c r="I293" s="235"/>
      <c r="J293" s="236">
        <f>ROUND(I293*H293,2)</f>
        <v>0</v>
      </c>
      <c r="K293" s="237"/>
      <c r="L293" s="238"/>
      <c r="M293" s="239" t="s">
        <v>1</v>
      </c>
      <c r="N293" s="240" t="s">
        <v>41</v>
      </c>
      <c r="O293" s="88"/>
      <c r="P293" s="226">
        <f>O293*H293</f>
        <v>0</v>
      </c>
      <c r="Q293" s="226">
        <v>0</v>
      </c>
      <c r="R293" s="226">
        <f>Q293*H293</f>
        <v>0</v>
      </c>
      <c r="S293" s="226">
        <v>0</v>
      </c>
      <c r="T293" s="227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28" t="s">
        <v>223</v>
      </c>
      <c r="AT293" s="228" t="s">
        <v>193</v>
      </c>
      <c r="AU293" s="228" t="s">
        <v>162</v>
      </c>
      <c r="AY293" s="14" t="s">
        <v>155</v>
      </c>
      <c r="BE293" s="229">
        <f>IF(N293="základná",J293,0)</f>
        <v>0</v>
      </c>
      <c r="BF293" s="229">
        <f>IF(N293="znížená",J293,0)</f>
        <v>0</v>
      </c>
      <c r="BG293" s="229">
        <f>IF(N293="zákl. prenesená",J293,0)</f>
        <v>0</v>
      </c>
      <c r="BH293" s="229">
        <f>IF(N293="zníž. prenesená",J293,0)</f>
        <v>0</v>
      </c>
      <c r="BI293" s="229">
        <f>IF(N293="nulová",J293,0)</f>
        <v>0</v>
      </c>
      <c r="BJ293" s="14" t="s">
        <v>162</v>
      </c>
      <c r="BK293" s="229">
        <f>ROUND(I293*H293,2)</f>
        <v>0</v>
      </c>
      <c r="BL293" s="14" t="s">
        <v>184</v>
      </c>
      <c r="BM293" s="228" t="s">
        <v>672</v>
      </c>
    </row>
    <row r="294" s="2" customFormat="1" ht="21.75" customHeight="1">
      <c r="A294" s="35"/>
      <c r="B294" s="36"/>
      <c r="C294" s="230" t="s">
        <v>673</v>
      </c>
      <c r="D294" s="230" t="s">
        <v>193</v>
      </c>
      <c r="E294" s="231" t="s">
        <v>674</v>
      </c>
      <c r="F294" s="232" t="s">
        <v>675</v>
      </c>
      <c r="G294" s="233" t="s">
        <v>237</v>
      </c>
      <c r="H294" s="234">
        <v>1</v>
      </c>
      <c r="I294" s="235"/>
      <c r="J294" s="236">
        <f>ROUND(I294*H294,2)</f>
        <v>0</v>
      </c>
      <c r="K294" s="237"/>
      <c r="L294" s="238"/>
      <c r="M294" s="239" t="s">
        <v>1</v>
      </c>
      <c r="N294" s="240" t="s">
        <v>41</v>
      </c>
      <c r="O294" s="88"/>
      <c r="P294" s="226">
        <f>O294*H294</f>
        <v>0</v>
      </c>
      <c r="Q294" s="226">
        <v>0</v>
      </c>
      <c r="R294" s="226">
        <f>Q294*H294</f>
        <v>0</v>
      </c>
      <c r="S294" s="226">
        <v>0</v>
      </c>
      <c r="T294" s="227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28" t="s">
        <v>223</v>
      </c>
      <c r="AT294" s="228" t="s">
        <v>193</v>
      </c>
      <c r="AU294" s="228" t="s">
        <v>162</v>
      </c>
      <c r="AY294" s="14" t="s">
        <v>155</v>
      </c>
      <c r="BE294" s="229">
        <f>IF(N294="základná",J294,0)</f>
        <v>0</v>
      </c>
      <c r="BF294" s="229">
        <f>IF(N294="znížená",J294,0)</f>
        <v>0</v>
      </c>
      <c r="BG294" s="229">
        <f>IF(N294="zákl. prenesená",J294,0)</f>
        <v>0</v>
      </c>
      <c r="BH294" s="229">
        <f>IF(N294="zníž. prenesená",J294,0)</f>
        <v>0</v>
      </c>
      <c r="BI294" s="229">
        <f>IF(N294="nulová",J294,0)</f>
        <v>0</v>
      </c>
      <c r="BJ294" s="14" t="s">
        <v>162</v>
      </c>
      <c r="BK294" s="229">
        <f>ROUND(I294*H294,2)</f>
        <v>0</v>
      </c>
      <c r="BL294" s="14" t="s">
        <v>184</v>
      </c>
      <c r="BM294" s="228" t="s">
        <v>676</v>
      </c>
    </row>
    <row r="295" s="2" customFormat="1" ht="21.75" customHeight="1">
      <c r="A295" s="35"/>
      <c r="B295" s="36"/>
      <c r="C295" s="230" t="s">
        <v>422</v>
      </c>
      <c r="D295" s="230" t="s">
        <v>193</v>
      </c>
      <c r="E295" s="231" t="s">
        <v>677</v>
      </c>
      <c r="F295" s="232" t="s">
        <v>678</v>
      </c>
      <c r="G295" s="233" t="s">
        <v>237</v>
      </c>
      <c r="H295" s="234">
        <v>8</v>
      </c>
      <c r="I295" s="235"/>
      <c r="J295" s="236">
        <f>ROUND(I295*H295,2)</f>
        <v>0</v>
      </c>
      <c r="K295" s="237"/>
      <c r="L295" s="238"/>
      <c r="M295" s="239" t="s">
        <v>1</v>
      </c>
      <c r="N295" s="240" t="s">
        <v>41</v>
      </c>
      <c r="O295" s="88"/>
      <c r="P295" s="226">
        <f>O295*H295</f>
        <v>0</v>
      </c>
      <c r="Q295" s="226">
        <v>0</v>
      </c>
      <c r="R295" s="226">
        <f>Q295*H295</f>
        <v>0</v>
      </c>
      <c r="S295" s="226">
        <v>0</v>
      </c>
      <c r="T295" s="227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28" t="s">
        <v>223</v>
      </c>
      <c r="AT295" s="228" t="s">
        <v>193</v>
      </c>
      <c r="AU295" s="228" t="s">
        <v>162</v>
      </c>
      <c r="AY295" s="14" t="s">
        <v>155</v>
      </c>
      <c r="BE295" s="229">
        <f>IF(N295="základná",J295,0)</f>
        <v>0</v>
      </c>
      <c r="BF295" s="229">
        <f>IF(N295="znížená",J295,0)</f>
        <v>0</v>
      </c>
      <c r="BG295" s="229">
        <f>IF(N295="zákl. prenesená",J295,0)</f>
        <v>0</v>
      </c>
      <c r="BH295" s="229">
        <f>IF(N295="zníž. prenesená",J295,0)</f>
        <v>0</v>
      </c>
      <c r="BI295" s="229">
        <f>IF(N295="nulová",J295,0)</f>
        <v>0</v>
      </c>
      <c r="BJ295" s="14" t="s">
        <v>162</v>
      </c>
      <c r="BK295" s="229">
        <f>ROUND(I295*H295,2)</f>
        <v>0</v>
      </c>
      <c r="BL295" s="14" t="s">
        <v>184</v>
      </c>
      <c r="BM295" s="228" t="s">
        <v>679</v>
      </c>
    </row>
    <row r="296" s="2" customFormat="1" ht="21.75" customHeight="1">
      <c r="A296" s="35"/>
      <c r="B296" s="36"/>
      <c r="C296" s="230" t="s">
        <v>680</v>
      </c>
      <c r="D296" s="230" t="s">
        <v>193</v>
      </c>
      <c r="E296" s="231" t="s">
        <v>681</v>
      </c>
      <c r="F296" s="232" t="s">
        <v>682</v>
      </c>
      <c r="G296" s="233" t="s">
        <v>237</v>
      </c>
      <c r="H296" s="234">
        <v>4</v>
      </c>
      <c r="I296" s="235"/>
      <c r="J296" s="236">
        <f>ROUND(I296*H296,2)</f>
        <v>0</v>
      </c>
      <c r="K296" s="237"/>
      <c r="L296" s="238"/>
      <c r="M296" s="239" t="s">
        <v>1</v>
      </c>
      <c r="N296" s="240" t="s">
        <v>41</v>
      </c>
      <c r="O296" s="88"/>
      <c r="P296" s="226">
        <f>O296*H296</f>
        <v>0</v>
      </c>
      <c r="Q296" s="226">
        <v>0</v>
      </c>
      <c r="R296" s="226">
        <f>Q296*H296</f>
        <v>0</v>
      </c>
      <c r="S296" s="226">
        <v>0</v>
      </c>
      <c r="T296" s="227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28" t="s">
        <v>223</v>
      </c>
      <c r="AT296" s="228" t="s">
        <v>193</v>
      </c>
      <c r="AU296" s="228" t="s">
        <v>162</v>
      </c>
      <c r="AY296" s="14" t="s">
        <v>155</v>
      </c>
      <c r="BE296" s="229">
        <f>IF(N296="základná",J296,0)</f>
        <v>0</v>
      </c>
      <c r="BF296" s="229">
        <f>IF(N296="znížená",J296,0)</f>
        <v>0</v>
      </c>
      <c r="BG296" s="229">
        <f>IF(N296="zákl. prenesená",J296,0)</f>
        <v>0</v>
      </c>
      <c r="BH296" s="229">
        <f>IF(N296="zníž. prenesená",J296,0)</f>
        <v>0</v>
      </c>
      <c r="BI296" s="229">
        <f>IF(N296="nulová",J296,0)</f>
        <v>0</v>
      </c>
      <c r="BJ296" s="14" t="s">
        <v>162</v>
      </c>
      <c r="BK296" s="229">
        <f>ROUND(I296*H296,2)</f>
        <v>0</v>
      </c>
      <c r="BL296" s="14" t="s">
        <v>184</v>
      </c>
      <c r="BM296" s="228" t="s">
        <v>683</v>
      </c>
    </row>
    <row r="297" s="2" customFormat="1" ht="21.75" customHeight="1">
      <c r="A297" s="35"/>
      <c r="B297" s="36"/>
      <c r="C297" s="230" t="s">
        <v>425</v>
      </c>
      <c r="D297" s="230" t="s">
        <v>193</v>
      </c>
      <c r="E297" s="231" t="s">
        <v>684</v>
      </c>
      <c r="F297" s="232" t="s">
        <v>685</v>
      </c>
      <c r="G297" s="233" t="s">
        <v>237</v>
      </c>
      <c r="H297" s="234">
        <v>2</v>
      </c>
      <c r="I297" s="235"/>
      <c r="J297" s="236">
        <f>ROUND(I297*H297,2)</f>
        <v>0</v>
      </c>
      <c r="K297" s="237"/>
      <c r="L297" s="238"/>
      <c r="M297" s="239" t="s">
        <v>1</v>
      </c>
      <c r="N297" s="240" t="s">
        <v>41</v>
      </c>
      <c r="O297" s="88"/>
      <c r="P297" s="226">
        <f>O297*H297</f>
        <v>0</v>
      </c>
      <c r="Q297" s="226">
        <v>0</v>
      </c>
      <c r="R297" s="226">
        <f>Q297*H297</f>
        <v>0</v>
      </c>
      <c r="S297" s="226">
        <v>0</v>
      </c>
      <c r="T297" s="227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28" t="s">
        <v>223</v>
      </c>
      <c r="AT297" s="228" t="s">
        <v>193</v>
      </c>
      <c r="AU297" s="228" t="s">
        <v>162</v>
      </c>
      <c r="AY297" s="14" t="s">
        <v>155</v>
      </c>
      <c r="BE297" s="229">
        <f>IF(N297="základná",J297,0)</f>
        <v>0</v>
      </c>
      <c r="BF297" s="229">
        <f>IF(N297="znížená",J297,0)</f>
        <v>0</v>
      </c>
      <c r="BG297" s="229">
        <f>IF(N297="zákl. prenesená",J297,0)</f>
        <v>0</v>
      </c>
      <c r="BH297" s="229">
        <f>IF(N297="zníž. prenesená",J297,0)</f>
        <v>0</v>
      </c>
      <c r="BI297" s="229">
        <f>IF(N297="nulová",J297,0)</f>
        <v>0</v>
      </c>
      <c r="BJ297" s="14" t="s">
        <v>162</v>
      </c>
      <c r="BK297" s="229">
        <f>ROUND(I297*H297,2)</f>
        <v>0</v>
      </c>
      <c r="BL297" s="14" t="s">
        <v>184</v>
      </c>
      <c r="BM297" s="228" t="s">
        <v>686</v>
      </c>
    </row>
    <row r="298" s="2" customFormat="1" ht="21.75" customHeight="1">
      <c r="A298" s="35"/>
      <c r="B298" s="36"/>
      <c r="C298" s="216" t="s">
        <v>687</v>
      </c>
      <c r="D298" s="216" t="s">
        <v>157</v>
      </c>
      <c r="E298" s="217" t="s">
        <v>688</v>
      </c>
      <c r="F298" s="218" t="s">
        <v>689</v>
      </c>
      <c r="G298" s="219" t="s">
        <v>219</v>
      </c>
      <c r="H298" s="220">
        <v>7.0800000000000001</v>
      </c>
      <c r="I298" s="221"/>
      <c r="J298" s="222">
        <f>ROUND(I298*H298,2)</f>
        <v>0</v>
      </c>
      <c r="K298" s="223"/>
      <c r="L298" s="41"/>
      <c r="M298" s="224" t="s">
        <v>1</v>
      </c>
      <c r="N298" s="225" t="s">
        <v>41</v>
      </c>
      <c r="O298" s="88"/>
      <c r="P298" s="226">
        <f>O298*H298</f>
        <v>0</v>
      </c>
      <c r="Q298" s="226">
        <v>0</v>
      </c>
      <c r="R298" s="226">
        <f>Q298*H298</f>
        <v>0</v>
      </c>
      <c r="S298" s="226">
        <v>0</v>
      </c>
      <c r="T298" s="227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28" t="s">
        <v>184</v>
      </c>
      <c r="AT298" s="228" t="s">
        <v>157</v>
      </c>
      <c r="AU298" s="228" t="s">
        <v>162</v>
      </c>
      <c r="AY298" s="14" t="s">
        <v>155</v>
      </c>
      <c r="BE298" s="229">
        <f>IF(N298="základná",J298,0)</f>
        <v>0</v>
      </c>
      <c r="BF298" s="229">
        <f>IF(N298="znížená",J298,0)</f>
        <v>0</v>
      </c>
      <c r="BG298" s="229">
        <f>IF(N298="zákl. prenesená",J298,0)</f>
        <v>0</v>
      </c>
      <c r="BH298" s="229">
        <f>IF(N298="zníž. prenesená",J298,0)</f>
        <v>0</v>
      </c>
      <c r="BI298" s="229">
        <f>IF(N298="nulová",J298,0)</f>
        <v>0</v>
      </c>
      <c r="BJ298" s="14" t="s">
        <v>162</v>
      </c>
      <c r="BK298" s="229">
        <f>ROUND(I298*H298,2)</f>
        <v>0</v>
      </c>
      <c r="BL298" s="14" t="s">
        <v>184</v>
      </c>
      <c r="BM298" s="228" t="s">
        <v>690</v>
      </c>
    </row>
    <row r="299" s="2" customFormat="1" ht="21.75" customHeight="1">
      <c r="A299" s="35"/>
      <c r="B299" s="36"/>
      <c r="C299" s="230" t="s">
        <v>429</v>
      </c>
      <c r="D299" s="230" t="s">
        <v>193</v>
      </c>
      <c r="E299" s="231" t="s">
        <v>691</v>
      </c>
      <c r="F299" s="232" t="s">
        <v>692</v>
      </c>
      <c r="G299" s="233" t="s">
        <v>237</v>
      </c>
      <c r="H299" s="234">
        <v>1</v>
      </c>
      <c r="I299" s="235"/>
      <c r="J299" s="236">
        <f>ROUND(I299*H299,2)</f>
        <v>0</v>
      </c>
      <c r="K299" s="237"/>
      <c r="L299" s="238"/>
      <c r="M299" s="239" t="s">
        <v>1</v>
      </c>
      <c r="N299" s="240" t="s">
        <v>41</v>
      </c>
      <c r="O299" s="88"/>
      <c r="P299" s="226">
        <f>O299*H299</f>
        <v>0</v>
      </c>
      <c r="Q299" s="226">
        <v>0</v>
      </c>
      <c r="R299" s="226">
        <f>Q299*H299</f>
        <v>0</v>
      </c>
      <c r="S299" s="226">
        <v>0</v>
      </c>
      <c r="T299" s="227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28" t="s">
        <v>223</v>
      </c>
      <c r="AT299" s="228" t="s">
        <v>193</v>
      </c>
      <c r="AU299" s="228" t="s">
        <v>162</v>
      </c>
      <c r="AY299" s="14" t="s">
        <v>155</v>
      </c>
      <c r="BE299" s="229">
        <f>IF(N299="základná",J299,0)</f>
        <v>0</v>
      </c>
      <c r="BF299" s="229">
        <f>IF(N299="znížená",J299,0)</f>
        <v>0</v>
      </c>
      <c r="BG299" s="229">
        <f>IF(N299="zákl. prenesená",J299,0)</f>
        <v>0</v>
      </c>
      <c r="BH299" s="229">
        <f>IF(N299="zníž. prenesená",J299,0)</f>
        <v>0</v>
      </c>
      <c r="BI299" s="229">
        <f>IF(N299="nulová",J299,0)</f>
        <v>0</v>
      </c>
      <c r="BJ299" s="14" t="s">
        <v>162</v>
      </c>
      <c r="BK299" s="229">
        <f>ROUND(I299*H299,2)</f>
        <v>0</v>
      </c>
      <c r="BL299" s="14" t="s">
        <v>184</v>
      </c>
      <c r="BM299" s="228" t="s">
        <v>693</v>
      </c>
    </row>
    <row r="300" s="2" customFormat="1" ht="21.75" customHeight="1">
      <c r="A300" s="35"/>
      <c r="B300" s="36"/>
      <c r="C300" s="230" t="s">
        <v>694</v>
      </c>
      <c r="D300" s="230" t="s">
        <v>193</v>
      </c>
      <c r="E300" s="231" t="s">
        <v>695</v>
      </c>
      <c r="F300" s="232" t="s">
        <v>696</v>
      </c>
      <c r="G300" s="233" t="s">
        <v>237</v>
      </c>
      <c r="H300" s="234">
        <v>1</v>
      </c>
      <c r="I300" s="235"/>
      <c r="J300" s="236">
        <f>ROUND(I300*H300,2)</f>
        <v>0</v>
      </c>
      <c r="K300" s="237"/>
      <c r="L300" s="238"/>
      <c r="M300" s="239" t="s">
        <v>1</v>
      </c>
      <c r="N300" s="240" t="s">
        <v>41</v>
      </c>
      <c r="O300" s="88"/>
      <c r="P300" s="226">
        <f>O300*H300</f>
        <v>0</v>
      </c>
      <c r="Q300" s="226">
        <v>0</v>
      </c>
      <c r="R300" s="226">
        <f>Q300*H300</f>
        <v>0</v>
      </c>
      <c r="S300" s="226">
        <v>0</v>
      </c>
      <c r="T300" s="227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28" t="s">
        <v>223</v>
      </c>
      <c r="AT300" s="228" t="s">
        <v>193</v>
      </c>
      <c r="AU300" s="228" t="s">
        <v>162</v>
      </c>
      <c r="AY300" s="14" t="s">
        <v>155</v>
      </c>
      <c r="BE300" s="229">
        <f>IF(N300="základná",J300,0)</f>
        <v>0</v>
      </c>
      <c r="BF300" s="229">
        <f>IF(N300="znížená",J300,0)</f>
        <v>0</v>
      </c>
      <c r="BG300" s="229">
        <f>IF(N300="zákl. prenesená",J300,0)</f>
        <v>0</v>
      </c>
      <c r="BH300" s="229">
        <f>IF(N300="zníž. prenesená",J300,0)</f>
        <v>0</v>
      </c>
      <c r="BI300" s="229">
        <f>IF(N300="nulová",J300,0)</f>
        <v>0</v>
      </c>
      <c r="BJ300" s="14" t="s">
        <v>162</v>
      </c>
      <c r="BK300" s="229">
        <f>ROUND(I300*H300,2)</f>
        <v>0</v>
      </c>
      <c r="BL300" s="14" t="s">
        <v>184</v>
      </c>
      <c r="BM300" s="228" t="s">
        <v>697</v>
      </c>
    </row>
    <row r="301" s="2" customFormat="1" ht="16.5" customHeight="1">
      <c r="A301" s="35"/>
      <c r="B301" s="36"/>
      <c r="C301" s="216" t="s">
        <v>432</v>
      </c>
      <c r="D301" s="216" t="s">
        <v>157</v>
      </c>
      <c r="E301" s="217" t="s">
        <v>698</v>
      </c>
      <c r="F301" s="218" t="s">
        <v>699</v>
      </c>
      <c r="G301" s="219" t="s">
        <v>237</v>
      </c>
      <c r="H301" s="220">
        <v>26</v>
      </c>
      <c r="I301" s="221"/>
      <c r="J301" s="222">
        <f>ROUND(I301*H301,2)</f>
        <v>0</v>
      </c>
      <c r="K301" s="223"/>
      <c r="L301" s="41"/>
      <c r="M301" s="224" t="s">
        <v>1</v>
      </c>
      <c r="N301" s="225" t="s">
        <v>41</v>
      </c>
      <c r="O301" s="88"/>
      <c r="P301" s="226">
        <f>O301*H301</f>
        <v>0</v>
      </c>
      <c r="Q301" s="226">
        <v>0</v>
      </c>
      <c r="R301" s="226">
        <f>Q301*H301</f>
        <v>0</v>
      </c>
      <c r="S301" s="226">
        <v>0</v>
      </c>
      <c r="T301" s="227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28" t="s">
        <v>184</v>
      </c>
      <c r="AT301" s="228" t="s">
        <v>157</v>
      </c>
      <c r="AU301" s="228" t="s">
        <v>162</v>
      </c>
      <c r="AY301" s="14" t="s">
        <v>155</v>
      </c>
      <c r="BE301" s="229">
        <f>IF(N301="základná",J301,0)</f>
        <v>0</v>
      </c>
      <c r="BF301" s="229">
        <f>IF(N301="znížená",J301,0)</f>
        <v>0</v>
      </c>
      <c r="BG301" s="229">
        <f>IF(N301="zákl. prenesená",J301,0)</f>
        <v>0</v>
      </c>
      <c r="BH301" s="229">
        <f>IF(N301="zníž. prenesená",J301,0)</f>
        <v>0</v>
      </c>
      <c r="BI301" s="229">
        <f>IF(N301="nulová",J301,0)</f>
        <v>0</v>
      </c>
      <c r="BJ301" s="14" t="s">
        <v>162</v>
      </c>
      <c r="BK301" s="229">
        <f>ROUND(I301*H301,2)</f>
        <v>0</v>
      </c>
      <c r="BL301" s="14" t="s">
        <v>184</v>
      </c>
      <c r="BM301" s="228" t="s">
        <v>700</v>
      </c>
    </row>
    <row r="302" s="2" customFormat="1" ht="21.75" customHeight="1">
      <c r="A302" s="35"/>
      <c r="B302" s="36"/>
      <c r="C302" s="216" t="s">
        <v>701</v>
      </c>
      <c r="D302" s="216" t="s">
        <v>157</v>
      </c>
      <c r="E302" s="217" t="s">
        <v>702</v>
      </c>
      <c r="F302" s="218" t="s">
        <v>703</v>
      </c>
      <c r="G302" s="219" t="s">
        <v>367</v>
      </c>
      <c r="H302" s="220">
        <v>26</v>
      </c>
      <c r="I302" s="221"/>
      <c r="J302" s="222">
        <f>ROUND(I302*H302,2)</f>
        <v>0</v>
      </c>
      <c r="K302" s="223"/>
      <c r="L302" s="41"/>
      <c r="M302" s="224" t="s">
        <v>1</v>
      </c>
      <c r="N302" s="225" t="s">
        <v>41</v>
      </c>
      <c r="O302" s="88"/>
      <c r="P302" s="226">
        <f>O302*H302</f>
        <v>0</v>
      </c>
      <c r="Q302" s="226">
        <v>0</v>
      </c>
      <c r="R302" s="226">
        <f>Q302*H302</f>
        <v>0</v>
      </c>
      <c r="S302" s="226">
        <v>0</v>
      </c>
      <c r="T302" s="227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28" t="s">
        <v>184</v>
      </c>
      <c r="AT302" s="228" t="s">
        <v>157</v>
      </c>
      <c r="AU302" s="228" t="s">
        <v>162</v>
      </c>
      <c r="AY302" s="14" t="s">
        <v>155</v>
      </c>
      <c r="BE302" s="229">
        <f>IF(N302="základná",J302,0)</f>
        <v>0</v>
      </c>
      <c r="BF302" s="229">
        <f>IF(N302="znížená",J302,0)</f>
        <v>0</v>
      </c>
      <c r="BG302" s="229">
        <f>IF(N302="zákl. prenesená",J302,0)</f>
        <v>0</v>
      </c>
      <c r="BH302" s="229">
        <f>IF(N302="zníž. prenesená",J302,0)</f>
        <v>0</v>
      </c>
      <c r="BI302" s="229">
        <f>IF(N302="nulová",J302,0)</f>
        <v>0</v>
      </c>
      <c r="BJ302" s="14" t="s">
        <v>162</v>
      </c>
      <c r="BK302" s="229">
        <f>ROUND(I302*H302,2)</f>
        <v>0</v>
      </c>
      <c r="BL302" s="14" t="s">
        <v>184</v>
      </c>
      <c r="BM302" s="228" t="s">
        <v>704</v>
      </c>
    </row>
    <row r="303" s="2" customFormat="1" ht="21.75" customHeight="1">
      <c r="A303" s="35"/>
      <c r="B303" s="36"/>
      <c r="C303" s="230" t="s">
        <v>436</v>
      </c>
      <c r="D303" s="230" t="s">
        <v>193</v>
      </c>
      <c r="E303" s="231" t="s">
        <v>705</v>
      </c>
      <c r="F303" s="232" t="s">
        <v>706</v>
      </c>
      <c r="G303" s="233" t="s">
        <v>367</v>
      </c>
      <c r="H303" s="234">
        <v>26</v>
      </c>
      <c r="I303" s="235"/>
      <c r="J303" s="236">
        <f>ROUND(I303*H303,2)</f>
        <v>0</v>
      </c>
      <c r="K303" s="237"/>
      <c r="L303" s="238"/>
      <c r="M303" s="239" t="s">
        <v>1</v>
      </c>
      <c r="N303" s="240" t="s">
        <v>41</v>
      </c>
      <c r="O303" s="88"/>
      <c r="P303" s="226">
        <f>O303*H303</f>
        <v>0</v>
      </c>
      <c r="Q303" s="226">
        <v>0</v>
      </c>
      <c r="R303" s="226">
        <f>Q303*H303</f>
        <v>0</v>
      </c>
      <c r="S303" s="226">
        <v>0</v>
      </c>
      <c r="T303" s="227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28" t="s">
        <v>223</v>
      </c>
      <c r="AT303" s="228" t="s">
        <v>193</v>
      </c>
      <c r="AU303" s="228" t="s">
        <v>162</v>
      </c>
      <c r="AY303" s="14" t="s">
        <v>155</v>
      </c>
      <c r="BE303" s="229">
        <f>IF(N303="základná",J303,0)</f>
        <v>0</v>
      </c>
      <c r="BF303" s="229">
        <f>IF(N303="znížená",J303,0)</f>
        <v>0</v>
      </c>
      <c r="BG303" s="229">
        <f>IF(N303="zákl. prenesená",J303,0)</f>
        <v>0</v>
      </c>
      <c r="BH303" s="229">
        <f>IF(N303="zníž. prenesená",J303,0)</f>
        <v>0</v>
      </c>
      <c r="BI303" s="229">
        <f>IF(N303="nulová",J303,0)</f>
        <v>0</v>
      </c>
      <c r="BJ303" s="14" t="s">
        <v>162</v>
      </c>
      <c r="BK303" s="229">
        <f>ROUND(I303*H303,2)</f>
        <v>0</v>
      </c>
      <c r="BL303" s="14" t="s">
        <v>184</v>
      </c>
      <c r="BM303" s="228" t="s">
        <v>707</v>
      </c>
    </row>
    <row r="304" s="2" customFormat="1" ht="21.75" customHeight="1">
      <c r="A304" s="35"/>
      <c r="B304" s="36"/>
      <c r="C304" s="230" t="s">
        <v>708</v>
      </c>
      <c r="D304" s="230" t="s">
        <v>193</v>
      </c>
      <c r="E304" s="231" t="s">
        <v>709</v>
      </c>
      <c r="F304" s="232" t="s">
        <v>710</v>
      </c>
      <c r="G304" s="233" t="s">
        <v>367</v>
      </c>
      <c r="H304" s="234">
        <v>26</v>
      </c>
      <c r="I304" s="235"/>
      <c r="J304" s="236">
        <f>ROUND(I304*H304,2)</f>
        <v>0</v>
      </c>
      <c r="K304" s="237"/>
      <c r="L304" s="238"/>
      <c r="M304" s="239" t="s">
        <v>1</v>
      </c>
      <c r="N304" s="240" t="s">
        <v>41</v>
      </c>
      <c r="O304" s="88"/>
      <c r="P304" s="226">
        <f>O304*H304</f>
        <v>0</v>
      </c>
      <c r="Q304" s="226">
        <v>0</v>
      </c>
      <c r="R304" s="226">
        <f>Q304*H304</f>
        <v>0</v>
      </c>
      <c r="S304" s="226">
        <v>0</v>
      </c>
      <c r="T304" s="227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28" t="s">
        <v>223</v>
      </c>
      <c r="AT304" s="228" t="s">
        <v>193</v>
      </c>
      <c r="AU304" s="228" t="s">
        <v>162</v>
      </c>
      <c r="AY304" s="14" t="s">
        <v>155</v>
      </c>
      <c r="BE304" s="229">
        <f>IF(N304="základná",J304,0)</f>
        <v>0</v>
      </c>
      <c r="BF304" s="229">
        <f>IF(N304="znížená",J304,0)</f>
        <v>0</v>
      </c>
      <c r="BG304" s="229">
        <f>IF(N304="zákl. prenesená",J304,0)</f>
        <v>0</v>
      </c>
      <c r="BH304" s="229">
        <f>IF(N304="zníž. prenesená",J304,0)</f>
        <v>0</v>
      </c>
      <c r="BI304" s="229">
        <f>IF(N304="nulová",J304,0)</f>
        <v>0</v>
      </c>
      <c r="BJ304" s="14" t="s">
        <v>162</v>
      </c>
      <c r="BK304" s="229">
        <f>ROUND(I304*H304,2)</f>
        <v>0</v>
      </c>
      <c r="BL304" s="14" t="s">
        <v>184</v>
      </c>
      <c r="BM304" s="228" t="s">
        <v>711</v>
      </c>
    </row>
    <row r="305" s="12" customFormat="1" ht="22.8" customHeight="1">
      <c r="A305" s="12"/>
      <c r="B305" s="200"/>
      <c r="C305" s="201"/>
      <c r="D305" s="202" t="s">
        <v>74</v>
      </c>
      <c r="E305" s="214" t="s">
        <v>712</v>
      </c>
      <c r="F305" s="214" t="s">
        <v>713</v>
      </c>
      <c r="G305" s="201"/>
      <c r="H305" s="201"/>
      <c r="I305" s="204"/>
      <c r="J305" s="215">
        <f>BK305</f>
        <v>0</v>
      </c>
      <c r="K305" s="201"/>
      <c r="L305" s="206"/>
      <c r="M305" s="207"/>
      <c r="N305" s="208"/>
      <c r="O305" s="208"/>
      <c r="P305" s="209">
        <f>SUM(P306:P308)</f>
        <v>0</v>
      </c>
      <c r="Q305" s="208"/>
      <c r="R305" s="209">
        <f>SUM(R306:R308)</f>
        <v>0.016511999999999999</v>
      </c>
      <c r="S305" s="208"/>
      <c r="T305" s="210">
        <f>SUM(T306:T308)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11" t="s">
        <v>162</v>
      </c>
      <c r="AT305" s="212" t="s">
        <v>74</v>
      </c>
      <c r="AU305" s="212" t="s">
        <v>83</v>
      </c>
      <c r="AY305" s="211" t="s">
        <v>155</v>
      </c>
      <c r="BK305" s="213">
        <f>SUM(BK306:BK308)</f>
        <v>0</v>
      </c>
    </row>
    <row r="306" s="2" customFormat="1" ht="16.5" customHeight="1">
      <c r="A306" s="35"/>
      <c r="B306" s="36"/>
      <c r="C306" s="216" t="s">
        <v>439</v>
      </c>
      <c r="D306" s="216" t="s">
        <v>157</v>
      </c>
      <c r="E306" s="217" t="s">
        <v>714</v>
      </c>
      <c r="F306" s="218" t="s">
        <v>715</v>
      </c>
      <c r="G306" s="219" t="s">
        <v>443</v>
      </c>
      <c r="H306" s="220">
        <v>9.5999999999999996</v>
      </c>
      <c r="I306" s="221"/>
      <c r="J306" s="222">
        <f>ROUND(I306*H306,2)</f>
        <v>0</v>
      </c>
      <c r="K306" s="223"/>
      <c r="L306" s="41"/>
      <c r="M306" s="224" t="s">
        <v>1</v>
      </c>
      <c r="N306" s="225" t="s">
        <v>41</v>
      </c>
      <c r="O306" s="88"/>
      <c r="P306" s="226">
        <f>O306*H306</f>
        <v>0</v>
      </c>
      <c r="Q306" s="226">
        <v>0.00172</v>
      </c>
      <c r="R306" s="226">
        <f>Q306*H306</f>
        <v>0.016511999999999999</v>
      </c>
      <c r="S306" s="226">
        <v>0</v>
      </c>
      <c r="T306" s="227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28" t="s">
        <v>184</v>
      </c>
      <c r="AT306" s="228" t="s">
        <v>157</v>
      </c>
      <c r="AU306" s="228" t="s">
        <v>162</v>
      </c>
      <c r="AY306" s="14" t="s">
        <v>155</v>
      </c>
      <c r="BE306" s="229">
        <f>IF(N306="základná",J306,0)</f>
        <v>0</v>
      </c>
      <c r="BF306" s="229">
        <f>IF(N306="znížená",J306,0)</f>
        <v>0</v>
      </c>
      <c r="BG306" s="229">
        <f>IF(N306="zákl. prenesená",J306,0)</f>
        <v>0</v>
      </c>
      <c r="BH306" s="229">
        <f>IF(N306="zníž. prenesená",J306,0)</f>
        <v>0</v>
      </c>
      <c r="BI306" s="229">
        <f>IF(N306="nulová",J306,0)</f>
        <v>0</v>
      </c>
      <c r="BJ306" s="14" t="s">
        <v>162</v>
      </c>
      <c r="BK306" s="229">
        <f>ROUND(I306*H306,2)</f>
        <v>0</v>
      </c>
      <c r="BL306" s="14" t="s">
        <v>184</v>
      </c>
      <c r="BM306" s="228" t="s">
        <v>716</v>
      </c>
    </row>
    <row r="307" s="2" customFormat="1" ht="21.75" customHeight="1">
      <c r="A307" s="35"/>
      <c r="B307" s="36"/>
      <c r="C307" s="230" t="s">
        <v>717</v>
      </c>
      <c r="D307" s="230" t="s">
        <v>193</v>
      </c>
      <c r="E307" s="231" t="s">
        <v>718</v>
      </c>
      <c r="F307" s="232" t="s">
        <v>719</v>
      </c>
      <c r="G307" s="233" t="s">
        <v>443</v>
      </c>
      <c r="H307" s="234">
        <v>9.5999999999999996</v>
      </c>
      <c r="I307" s="235"/>
      <c r="J307" s="236">
        <f>ROUND(I307*H307,2)</f>
        <v>0</v>
      </c>
      <c r="K307" s="237"/>
      <c r="L307" s="238"/>
      <c r="M307" s="239" t="s">
        <v>1</v>
      </c>
      <c r="N307" s="240" t="s">
        <v>41</v>
      </c>
      <c r="O307" s="88"/>
      <c r="P307" s="226">
        <f>O307*H307</f>
        <v>0</v>
      </c>
      <c r="Q307" s="226">
        <v>0</v>
      </c>
      <c r="R307" s="226">
        <f>Q307*H307</f>
        <v>0</v>
      </c>
      <c r="S307" s="226">
        <v>0</v>
      </c>
      <c r="T307" s="227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28" t="s">
        <v>223</v>
      </c>
      <c r="AT307" s="228" t="s">
        <v>193</v>
      </c>
      <c r="AU307" s="228" t="s">
        <v>162</v>
      </c>
      <c r="AY307" s="14" t="s">
        <v>155</v>
      </c>
      <c r="BE307" s="229">
        <f>IF(N307="základná",J307,0)</f>
        <v>0</v>
      </c>
      <c r="BF307" s="229">
        <f>IF(N307="znížená",J307,0)</f>
        <v>0</v>
      </c>
      <c r="BG307" s="229">
        <f>IF(N307="zákl. prenesená",J307,0)</f>
        <v>0</v>
      </c>
      <c r="BH307" s="229">
        <f>IF(N307="zníž. prenesená",J307,0)</f>
        <v>0</v>
      </c>
      <c r="BI307" s="229">
        <f>IF(N307="nulová",J307,0)</f>
        <v>0</v>
      </c>
      <c r="BJ307" s="14" t="s">
        <v>162</v>
      </c>
      <c r="BK307" s="229">
        <f>ROUND(I307*H307,2)</f>
        <v>0</v>
      </c>
      <c r="BL307" s="14" t="s">
        <v>184</v>
      </c>
      <c r="BM307" s="228" t="s">
        <v>720</v>
      </c>
    </row>
    <row r="308" s="2" customFormat="1" ht="21.75" customHeight="1">
      <c r="A308" s="35"/>
      <c r="B308" s="36"/>
      <c r="C308" s="216" t="s">
        <v>444</v>
      </c>
      <c r="D308" s="216" t="s">
        <v>157</v>
      </c>
      <c r="E308" s="217" t="s">
        <v>721</v>
      </c>
      <c r="F308" s="218" t="s">
        <v>722</v>
      </c>
      <c r="G308" s="219" t="s">
        <v>196</v>
      </c>
      <c r="H308" s="220">
        <v>0.028000000000000001</v>
      </c>
      <c r="I308" s="221"/>
      <c r="J308" s="222">
        <f>ROUND(I308*H308,2)</f>
        <v>0</v>
      </c>
      <c r="K308" s="223"/>
      <c r="L308" s="41"/>
      <c r="M308" s="224" t="s">
        <v>1</v>
      </c>
      <c r="N308" s="225" t="s">
        <v>41</v>
      </c>
      <c r="O308" s="88"/>
      <c r="P308" s="226">
        <f>O308*H308</f>
        <v>0</v>
      </c>
      <c r="Q308" s="226">
        <v>0</v>
      </c>
      <c r="R308" s="226">
        <f>Q308*H308</f>
        <v>0</v>
      </c>
      <c r="S308" s="226">
        <v>0</v>
      </c>
      <c r="T308" s="227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28" t="s">
        <v>184</v>
      </c>
      <c r="AT308" s="228" t="s">
        <v>157</v>
      </c>
      <c r="AU308" s="228" t="s">
        <v>162</v>
      </c>
      <c r="AY308" s="14" t="s">
        <v>155</v>
      </c>
      <c r="BE308" s="229">
        <f>IF(N308="základná",J308,0)</f>
        <v>0</v>
      </c>
      <c r="BF308" s="229">
        <f>IF(N308="znížená",J308,0)</f>
        <v>0</v>
      </c>
      <c r="BG308" s="229">
        <f>IF(N308="zákl. prenesená",J308,0)</f>
        <v>0</v>
      </c>
      <c r="BH308" s="229">
        <f>IF(N308="zníž. prenesená",J308,0)</f>
        <v>0</v>
      </c>
      <c r="BI308" s="229">
        <f>IF(N308="nulová",J308,0)</f>
        <v>0</v>
      </c>
      <c r="BJ308" s="14" t="s">
        <v>162</v>
      </c>
      <c r="BK308" s="229">
        <f>ROUND(I308*H308,2)</f>
        <v>0</v>
      </c>
      <c r="BL308" s="14" t="s">
        <v>184</v>
      </c>
      <c r="BM308" s="228" t="s">
        <v>723</v>
      </c>
    </row>
    <row r="309" s="12" customFormat="1" ht="22.8" customHeight="1">
      <c r="A309" s="12"/>
      <c r="B309" s="200"/>
      <c r="C309" s="201"/>
      <c r="D309" s="202" t="s">
        <v>74</v>
      </c>
      <c r="E309" s="214" t="s">
        <v>724</v>
      </c>
      <c r="F309" s="214" t="s">
        <v>725</v>
      </c>
      <c r="G309" s="201"/>
      <c r="H309" s="201"/>
      <c r="I309" s="204"/>
      <c r="J309" s="215">
        <f>BK309</f>
        <v>0</v>
      </c>
      <c r="K309" s="201"/>
      <c r="L309" s="206"/>
      <c r="M309" s="207"/>
      <c r="N309" s="208"/>
      <c r="O309" s="208"/>
      <c r="P309" s="209">
        <f>SUM(P310:P314)</f>
        <v>0</v>
      </c>
      <c r="Q309" s="208"/>
      <c r="R309" s="209">
        <f>SUM(R310:R314)</f>
        <v>0.78759489999999999</v>
      </c>
      <c r="S309" s="208"/>
      <c r="T309" s="210">
        <f>SUM(T310:T314)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11" t="s">
        <v>162</v>
      </c>
      <c r="AT309" s="212" t="s">
        <v>74</v>
      </c>
      <c r="AU309" s="212" t="s">
        <v>83</v>
      </c>
      <c r="AY309" s="211" t="s">
        <v>155</v>
      </c>
      <c r="BK309" s="213">
        <f>SUM(BK310:BK314)</f>
        <v>0</v>
      </c>
    </row>
    <row r="310" s="2" customFormat="1" ht="33" customHeight="1">
      <c r="A310" s="35"/>
      <c r="B310" s="36"/>
      <c r="C310" s="216" t="s">
        <v>726</v>
      </c>
      <c r="D310" s="216" t="s">
        <v>157</v>
      </c>
      <c r="E310" s="217" t="s">
        <v>727</v>
      </c>
      <c r="F310" s="218" t="s">
        <v>728</v>
      </c>
      <c r="G310" s="219" t="s">
        <v>219</v>
      </c>
      <c r="H310" s="220">
        <v>39.740000000000002</v>
      </c>
      <c r="I310" s="221"/>
      <c r="J310" s="222">
        <f>ROUND(I310*H310,2)</f>
        <v>0</v>
      </c>
      <c r="K310" s="223"/>
      <c r="L310" s="41"/>
      <c r="M310" s="224" t="s">
        <v>1</v>
      </c>
      <c r="N310" s="225" t="s">
        <v>41</v>
      </c>
      <c r="O310" s="88"/>
      <c r="P310" s="226">
        <f>O310*H310</f>
        <v>0</v>
      </c>
      <c r="Q310" s="226">
        <v>0.0031700000000000001</v>
      </c>
      <c r="R310" s="226">
        <f>Q310*H310</f>
        <v>0.1259758</v>
      </c>
      <c r="S310" s="226">
        <v>0</v>
      </c>
      <c r="T310" s="227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28" t="s">
        <v>184</v>
      </c>
      <c r="AT310" s="228" t="s">
        <v>157</v>
      </c>
      <c r="AU310" s="228" t="s">
        <v>162</v>
      </c>
      <c r="AY310" s="14" t="s">
        <v>155</v>
      </c>
      <c r="BE310" s="229">
        <f>IF(N310="základná",J310,0)</f>
        <v>0</v>
      </c>
      <c r="BF310" s="229">
        <f>IF(N310="znížená",J310,0)</f>
        <v>0</v>
      </c>
      <c r="BG310" s="229">
        <f>IF(N310="zákl. prenesená",J310,0)</f>
        <v>0</v>
      </c>
      <c r="BH310" s="229">
        <f>IF(N310="zníž. prenesená",J310,0)</f>
        <v>0</v>
      </c>
      <c r="BI310" s="229">
        <f>IF(N310="nulová",J310,0)</f>
        <v>0</v>
      </c>
      <c r="BJ310" s="14" t="s">
        <v>162</v>
      </c>
      <c r="BK310" s="229">
        <f>ROUND(I310*H310,2)</f>
        <v>0</v>
      </c>
      <c r="BL310" s="14" t="s">
        <v>184</v>
      </c>
      <c r="BM310" s="228" t="s">
        <v>729</v>
      </c>
    </row>
    <row r="311" s="2" customFormat="1" ht="21.75" customHeight="1">
      <c r="A311" s="35"/>
      <c r="B311" s="36"/>
      <c r="C311" s="230" t="s">
        <v>447</v>
      </c>
      <c r="D311" s="230" t="s">
        <v>193</v>
      </c>
      <c r="E311" s="231" t="s">
        <v>730</v>
      </c>
      <c r="F311" s="232" t="s">
        <v>731</v>
      </c>
      <c r="G311" s="233" t="s">
        <v>219</v>
      </c>
      <c r="H311" s="234">
        <v>39.740000000000002</v>
      </c>
      <c r="I311" s="235"/>
      <c r="J311" s="236">
        <f>ROUND(I311*H311,2)</f>
        <v>0</v>
      </c>
      <c r="K311" s="237"/>
      <c r="L311" s="238"/>
      <c r="M311" s="239" t="s">
        <v>1</v>
      </c>
      <c r="N311" s="240" t="s">
        <v>41</v>
      </c>
      <c r="O311" s="88"/>
      <c r="P311" s="226">
        <f>O311*H311</f>
        <v>0</v>
      </c>
      <c r="Q311" s="226">
        <v>0</v>
      </c>
      <c r="R311" s="226">
        <f>Q311*H311</f>
        <v>0</v>
      </c>
      <c r="S311" s="226">
        <v>0</v>
      </c>
      <c r="T311" s="227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28" t="s">
        <v>223</v>
      </c>
      <c r="AT311" s="228" t="s">
        <v>193</v>
      </c>
      <c r="AU311" s="228" t="s">
        <v>162</v>
      </c>
      <c r="AY311" s="14" t="s">
        <v>155</v>
      </c>
      <c r="BE311" s="229">
        <f>IF(N311="základná",J311,0)</f>
        <v>0</v>
      </c>
      <c r="BF311" s="229">
        <f>IF(N311="znížená",J311,0)</f>
        <v>0</v>
      </c>
      <c r="BG311" s="229">
        <f>IF(N311="zákl. prenesená",J311,0)</f>
        <v>0</v>
      </c>
      <c r="BH311" s="229">
        <f>IF(N311="zníž. prenesená",J311,0)</f>
        <v>0</v>
      </c>
      <c r="BI311" s="229">
        <f>IF(N311="nulová",J311,0)</f>
        <v>0</v>
      </c>
      <c r="BJ311" s="14" t="s">
        <v>162</v>
      </c>
      <c r="BK311" s="229">
        <f>ROUND(I311*H311,2)</f>
        <v>0</v>
      </c>
      <c r="BL311" s="14" t="s">
        <v>184</v>
      </c>
      <c r="BM311" s="228" t="s">
        <v>732</v>
      </c>
    </row>
    <row r="312" s="2" customFormat="1" ht="21.75" customHeight="1">
      <c r="A312" s="35"/>
      <c r="B312" s="36"/>
      <c r="C312" s="216" t="s">
        <v>733</v>
      </c>
      <c r="D312" s="216" t="s">
        <v>157</v>
      </c>
      <c r="E312" s="217" t="s">
        <v>734</v>
      </c>
      <c r="F312" s="218" t="s">
        <v>735</v>
      </c>
      <c r="G312" s="219" t="s">
        <v>219</v>
      </c>
      <c r="H312" s="220">
        <v>202.33000000000001</v>
      </c>
      <c r="I312" s="221"/>
      <c r="J312" s="222">
        <f>ROUND(I312*H312,2)</f>
        <v>0</v>
      </c>
      <c r="K312" s="223"/>
      <c r="L312" s="41"/>
      <c r="M312" s="224" t="s">
        <v>1</v>
      </c>
      <c r="N312" s="225" t="s">
        <v>41</v>
      </c>
      <c r="O312" s="88"/>
      <c r="P312" s="226">
        <f>O312*H312</f>
        <v>0</v>
      </c>
      <c r="Q312" s="226">
        <v>0.0032699999999999999</v>
      </c>
      <c r="R312" s="226">
        <f>Q312*H312</f>
        <v>0.66161910000000002</v>
      </c>
      <c r="S312" s="226">
        <v>0</v>
      </c>
      <c r="T312" s="227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28" t="s">
        <v>184</v>
      </c>
      <c r="AT312" s="228" t="s">
        <v>157</v>
      </c>
      <c r="AU312" s="228" t="s">
        <v>162</v>
      </c>
      <c r="AY312" s="14" t="s">
        <v>155</v>
      </c>
      <c r="BE312" s="229">
        <f>IF(N312="základná",J312,0)</f>
        <v>0</v>
      </c>
      <c r="BF312" s="229">
        <f>IF(N312="znížená",J312,0)</f>
        <v>0</v>
      </c>
      <c r="BG312" s="229">
        <f>IF(N312="zákl. prenesená",J312,0)</f>
        <v>0</v>
      </c>
      <c r="BH312" s="229">
        <f>IF(N312="zníž. prenesená",J312,0)</f>
        <v>0</v>
      </c>
      <c r="BI312" s="229">
        <f>IF(N312="nulová",J312,0)</f>
        <v>0</v>
      </c>
      <c r="BJ312" s="14" t="s">
        <v>162</v>
      </c>
      <c r="BK312" s="229">
        <f>ROUND(I312*H312,2)</f>
        <v>0</v>
      </c>
      <c r="BL312" s="14" t="s">
        <v>184</v>
      </c>
      <c r="BM312" s="228" t="s">
        <v>736</v>
      </c>
    </row>
    <row r="313" s="2" customFormat="1" ht="21.75" customHeight="1">
      <c r="A313" s="35"/>
      <c r="B313" s="36"/>
      <c r="C313" s="230" t="s">
        <v>451</v>
      </c>
      <c r="D313" s="230" t="s">
        <v>193</v>
      </c>
      <c r="E313" s="231" t="s">
        <v>737</v>
      </c>
      <c r="F313" s="232" t="s">
        <v>738</v>
      </c>
      <c r="G313" s="233" t="s">
        <v>219</v>
      </c>
      <c r="H313" s="234">
        <v>202.33000000000001</v>
      </c>
      <c r="I313" s="235"/>
      <c r="J313" s="236">
        <f>ROUND(I313*H313,2)</f>
        <v>0</v>
      </c>
      <c r="K313" s="237"/>
      <c r="L313" s="238"/>
      <c r="M313" s="239" t="s">
        <v>1</v>
      </c>
      <c r="N313" s="240" t="s">
        <v>41</v>
      </c>
      <c r="O313" s="88"/>
      <c r="P313" s="226">
        <f>O313*H313</f>
        <v>0</v>
      </c>
      <c r="Q313" s="226">
        <v>0</v>
      </c>
      <c r="R313" s="226">
        <f>Q313*H313</f>
        <v>0</v>
      </c>
      <c r="S313" s="226">
        <v>0</v>
      </c>
      <c r="T313" s="227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28" t="s">
        <v>223</v>
      </c>
      <c r="AT313" s="228" t="s">
        <v>193</v>
      </c>
      <c r="AU313" s="228" t="s">
        <v>162</v>
      </c>
      <c r="AY313" s="14" t="s">
        <v>155</v>
      </c>
      <c r="BE313" s="229">
        <f>IF(N313="základná",J313,0)</f>
        <v>0</v>
      </c>
      <c r="BF313" s="229">
        <f>IF(N313="znížená",J313,0)</f>
        <v>0</v>
      </c>
      <c r="BG313" s="229">
        <f>IF(N313="zákl. prenesená",J313,0)</f>
        <v>0</v>
      </c>
      <c r="BH313" s="229">
        <f>IF(N313="zníž. prenesená",J313,0)</f>
        <v>0</v>
      </c>
      <c r="BI313" s="229">
        <f>IF(N313="nulová",J313,0)</f>
        <v>0</v>
      </c>
      <c r="BJ313" s="14" t="s">
        <v>162</v>
      </c>
      <c r="BK313" s="229">
        <f>ROUND(I313*H313,2)</f>
        <v>0</v>
      </c>
      <c r="BL313" s="14" t="s">
        <v>184</v>
      </c>
      <c r="BM313" s="228" t="s">
        <v>739</v>
      </c>
    </row>
    <row r="314" s="2" customFormat="1" ht="21.75" customHeight="1">
      <c r="A314" s="35"/>
      <c r="B314" s="36"/>
      <c r="C314" s="216" t="s">
        <v>740</v>
      </c>
      <c r="D314" s="216" t="s">
        <v>157</v>
      </c>
      <c r="E314" s="217" t="s">
        <v>741</v>
      </c>
      <c r="F314" s="218" t="s">
        <v>742</v>
      </c>
      <c r="G314" s="219" t="s">
        <v>196</v>
      </c>
      <c r="H314" s="220">
        <v>4.056</v>
      </c>
      <c r="I314" s="221"/>
      <c r="J314" s="222">
        <f>ROUND(I314*H314,2)</f>
        <v>0</v>
      </c>
      <c r="K314" s="223"/>
      <c r="L314" s="41"/>
      <c r="M314" s="224" t="s">
        <v>1</v>
      </c>
      <c r="N314" s="225" t="s">
        <v>41</v>
      </c>
      <c r="O314" s="88"/>
      <c r="P314" s="226">
        <f>O314*H314</f>
        <v>0</v>
      </c>
      <c r="Q314" s="226">
        <v>0</v>
      </c>
      <c r="R314" s="226">
        <f>Q314*H314</f>
        <v>0</v>
      </c>
      <c r="S314" s="226">
        <v>0</v>
      </c>
      <c r="T314" s="227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28" t="s">
        <v>184</v>
      </c>
      <c r="AT314" s="228" t="s">
        <v>157</v>
      </c>
      <c r="AU314" s="228" t="s">
        <v>162</v>
      </c>
      <c r="AY314" s="14" t="s">
        <v>155</v>
      </c>
      <c r="BE314" s="229">
        <f>IF(N314="základná",J314,0)</f>
        <v>0</v>
      </c>
      <c r="BF314" s="229">
        <f>IF(N314="znížená",J314,0)</f>
        <v>0</v>
      </c>
      <c r="BG314" s="229">
        <f>IF(N314="zákl. prenesená",J314,0)</f>
        <v>0</v>
      </c>
      <c r="BH314" s="229">
        <f>IF(N314="zníž. prenesená",J314,0)</f>
        <v>0</v>
      </c>
      <c r="BI314" s="229">
        <f>IF(N314="nulová",J314,0)</f>
        <v>0</v>
      </c>
      <c r="BJ314" s="14" t="s">
        <v>162</v>
      </c>
      <c r="BK314" s="229">
        <f>ROUND(I314*H314,2)</f>
        <v>0</v>
      </c>
      <c r="BL314" s="14" t="s">
        <v>184</v>
      </c>
      <c r="BM314" s="228" t="s">
        <v>743</v>
      </c>
    </row>
    <row r="315" s="12" customFormat="1" ht="22.8" customHeight="1">
      <c r="A315" s="12"/>
      <c r="B315" s="200"/>
      <c r="C315" s="201"/>
      <c r="D315" s="202" t="s">
        <v>74</v>
      </c>
      <c r="E315" s="214" t="s">
        <v>744</v>
      </c>
      <c r="F315" s="214" t="s">
        <v>745</v>
      </c>
      <c r="G315" s="201"/>
      <c r="H315" s="201"/>
      <c r="I315" s="204"/>
      <c r="J315" s="215">
        <f>BK315</f>
        <v>0</v>
      </c>
      <c r="K315" s="201"/>
      <c r="L315" s="206"/>
      <c r="M315" s="207"/>
      <c r="N315" s="208"/>
      <c r="O315" s="208"/>
      <c r="P315" s="209">
        <f>SUM(P316:P320)</f>
        <v>0</v>
      </c>
      <c r="Q315" s="208"/>
      <c r="R315" s="209">
        <f>SUM(R316:R320)</f>
        <v>1.6679519999999999</v>
      </c>
      <c r="S315" s="208"/>
      <c r="T315" s="210">
        <f>SUM(T316:T320)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11" t="s">
        <v>162</v>
      </c>
      <c r="AT315" s="212" t="s">
        <v>74</v>
      </c>
      <c r="AU315" s="212" t="s">
        <v>83</v>
      </c>
      <c r="AY315" s="211" t="s">
        <v>155</v>
      </c>
      <c r="BK315" s="213">
        <f>SUM(BK316:BK320)</f>
        <v>0</v>
      </c>
    </row>
    <row r="316" s="2" customFormat="1" ht="33" customHeight="1">
      <c r="A316" s="35"/>
      <c r="B316" s="36"/>
      <c r="C316" s="216" t="s">
        <v>454</v>
      </c>
      <c r="D316" s="216" t="s">
        <v>157</v>
      </c>
      <c r="E316" s="217" t="s">
        <v>746</v>
      </c>
      <c r="F316" s="218" t="s">
        <v>747</v>
      </c>
      <c r="G316" s="219" t="s">
        <v>219</v>
      </c>
      <c r="H316" s="220">
        <v>200.91999999999999</v>
      </c>
      <c r="I316" s="221"/>
      <c r="J316" s="222">
        <f>ROUND(I316*H316,2)</f>
        <v>0</v>
      </c>
      <c r="K316" s="223"/>
      <c r="L316" s="41"/>
      <c r="M316" s="224" t="s">
        <v>1</v>
      </c>
      <c r="N316" s="225" t="s">
        <v>41</v>
      </c>
      <c r="O316" s="88"/>
      <c r="P316" s="226">
        <f>O316*H316</f>
        <v>0</v>
      </c>
      <c r="Q316" s="226">
        <v>0</v>
      </c>
      <c r="R316" s="226">
        <f>Q316*H316</f>
        <v>0</v>
      </c>
      <c r="S316" s="226">
        <v>0</v>
      </c>
      <c r="T316" s="227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28" t="s">
        <v>184</v>
      </c>
      <c r="AT316" s="228" t="s">
        <v>157</v>
      </c>
      <c r="AU316" s="228" t="s">
        <v>162</v>
      </c>
      <c r="AY316" s="14" t="s">
        <v>155</v>
      </c>
      <c r="BE316" s="229">
        <f>IF(N316="základná",J316,0)</f>
        <v>0</v>
      </c>
      <c r="BF316" s="229">
        <f>IF(N316="znížená",J316,0)</f>
        <v>0</v>
      </c>
      <c r="BG316" s="229">
        <f>IF(N316="zákl. prenesená",J316,0)</f>
        <v>0</v>
      </c>
      <c r="BH316" s="229">
        <f>IF(N316="zníž. prenesená",J316,0)</f>
        <v>0</v>
      </c>
      <c r="BI316" s="229">
        <f>IF(N316="nulová",J316,0)</f>
        <v>0</v>
      </c>
      <c r="BJ316" s="14" t="s">
        <v>162</v>
      </c>
      <c r="BK316" s="229">
        <f>ROUND(I316*H316,2)</f>
        <v>0</v>
      </c>
      <c r="BL316" s="14" t="s">
        <v>184</v>
      </c>
      <c r="BM316" s="228" t="s">
        <v>748</v>
      </c>
    </row>
    <row r="317" s="2" customFormat="1" ht="16.5" customHeight="1">
      <c r="A317" s="35"/>
      <c r="B317" s="36"/>
      <c r="C317" s="230" t="s">
        <v>749</v>
      </c>
      <c r="D317" s="230" t="s">
        <v>193</v>
      </c>
      <c r="E317" s="231" t="s">
        <v>750</v>
      </c>
      <c r="F317" s="232" t="s">
        <v>751</v>
      </c>
      <c r="G317" s="233" t="s">
        <v>219</v>
      </c>
      <c r="H317" s="234">
        <v>205.91999999999999</v>
      </c>
      <c r="I317" s="235"/>
      <c r="J317" s="236">
        <f>ROUND(I317*H317,2)</f>
        <v>0</v>
      </c>
      <c r="K317" s="237"/>
      <c r="L317" s="238"/>
      <c r="M317" s="239" t="s">
        <v>1</v>
      </c>
      <c r="N317" s="240" t="s">
        <v>41</v>
      </c>
      <c r="O317" s="88"/>
      <c r="P317" s="226">
        <f>O317*H317</f>
        <v>0</v>
      </c>
      <c r="Q317" s="226">
        <v>0.0080999999999999996</v>
      </c>
      <c r="R317" s="226">
        <f>Q317*H317</f>
        <v>1.6679519999999999</v>
      </c>
      <c r="S317" s="226">
        <v>0</v>
      </c>
      <c r="T317" s="227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28" t="s">
        <v>223</v>
      </c>
      <c r="AT317" s="228" t="s">
        <v>193</v>
      </c>
      <c r="AU317" s="228" t="s">
        <v>162</v>
      </c>
      <c r="AY317" s="14" t="s">
        <v>155</v>
      </c>
      <c r="BE317" s="229">
        <f>IF(N317="základná",J317,0)</f>
        <v>0</v>
      </c>
      <c r="BF317" s="229">
        <f>IF(N317="znížená",J317,0)</f>
        <v>0</v>
      </c>
      <c r="BG317" s="229">
        <f>IF(N317="zákl. prenesená",J317,0)</f>
        <v>0</v>
      </c>
      <c r="BH317" s="229">
        <f>IF(N317="zníž. prenesená",J317,0)</f>
        <v>0</v>
      </c>
      <c r="BI317" s="229">
        <f>IF(N317="nulová",J317,0)</f>
        <v>0</v>
      </c>
      <c r="BJ317" s="14" t="s">
        <v>162</v>
      </c>
      <c r="BK317" s="229">
        <f>ROUND(I317*H317,2)</f>
        <v>0</v>
      </c>
      <c r="BL317" s="14" t="s">
        <v>184</v>
      </c>
      <c r="BM317" s="228" t="s">
        <v>752</v>
      </c>
    </row>
    <row r="318" s="2" customFormat="1" ht="21.75" customHeight="1">
      <c r="A318" s="35"/>
      <c r="B318" s="36"/>
      <c r="C318" s="216" t="s">
        <v>458</v>
      </c>
      <c r="D318" s="216" t="s">
        <v>157</v>
      </c>
      <c r="E318" s="217" t="s">
        <v>753</v>
      </c>
      <c r="F318" s="218" t="s">
        <v>754</v>
      </c>
      <c r="G318" s="219" t="s">
        <v>219</v>
      </c>
      <c r="H318" s="220">
        <v>200.91999999999999</v>
      </c>
      <c r="I318" s="221"/>
      <c r="J318" s="222">
        <f>ROUND(I318*H318,2)</f>
        <v>0</v>
      </c>
      <c r="K318" s="223"/>
      <c r="L318" s="41"/>
      <c r="M318" s="224" t="s">
        <v>1</v>
      </c>
      <c r="N318" s="225" t="s">
        <v>41</v>
      </c>
      <c r="O318" s="88"/>
      <c r="P318" s="226">
        <f>O318*H318</f>
        <v>0</v>
      </c>
      <c r="Q318" s="226">
        <v>0</v>
      </c>
      <c r="R318" s="226">
        <f>Q318*H318</f>
        <v>0</v>
      </c>
      <c r="S318" s="226">
        <v>0</v>
      </c>
      <c r="T318" s="227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28" t="s">
        <v>184</v>
      </c>
      <c r="AT318" s="228" t="s">
        <v>157</v>
      </c>
      <c r="AU318" s="228" t="s">
        <v>162</v>
      </c>
      <c r="AY318" s="14" t="s">
        <v>155</v>
      </c>
      <c r="BE318" s="229">
        <f>IF(N318="základná",J318,0)</f>
        <v>0</v>
      </c>
      <c r="BF318" s="229">
        <f>IF(N318="znížená",J318,0)</f>
        <v>0</v>
      </c>
      <c r="BG318" s="229">
        <f>IF(N318="zákl. prenesená",J318,0)</f>
        <v>0</v>
      </c>
      <c r="BH318" s="229">
        <f>IF(N318="zníž. prenesená",J318,0)</f>
        <v>0</v>
      </c>
      <c r="BI318" s="229">
        <f>IF(N318="nulová",J318,0)</f>
        <v>0</v>
      </c>
      <c r="BJ318" s="14" t="s">
        <v>162</v>
      </c>
      <c r="BK318" s="229">
        <f>ROUND(I318*H318,2)</f>
        <v>0</v>
      </c>
      <c r="BL318" s="14" t="s">
        <v>184</v>
      </c>
      <c r="BM318" s="228" t="s">
        <v>755</v>
      </c>
    </row>
    <row r="319" s="2" customFormat="1" ht="21.75" customHeight="1">
      <c r="A319" s="35"/>
      <c r="B319" s="36"/>
      <c r="C319" s="230" t="s">
        <v>756</v>
      </c>
      <c r="D319" s="230" t="s">
        <v>193</v>
      </c>
      <c r="E319" s="231" t="s">
        <v>757</v>
      </c>
      <c r="F319" s="232" t="s">
        <v>758</v>
      </c>
      <c r="G319" s="233" t="s">
        <v>219</v>
      </c>
      <c r="H319" s="234">
        <v>206.94800000000001</v>
      </c>
      <c r="I319" s="235"/>
      <c r="J319" s="236">
        <f>ROUND(I319*H319,2)</f>
        <v>0</v>
      </c>
      <c r="K319" s="237"/>
      <c r="L319" s="238"/>
      <c r="M319" s="239" t="s">
        <v>1</v>
      </c>
      <c r="N319" s="240" t="s">
        <v>41</v>
      </c>
      <c r="O319" s="88"/>
      <c r="P319" s="226">
        <f>O319*H319</f>
        <v>0</v>
      </c>
      <c r="Q319" s="226">
        <v>0</v>
      </c>
      <c r="R319" s="226">
        <f>Q319*H319</f>
        <v>0</v>
      </c>
      <c r="S319" s="226">
        <v>0</v>
      </c>
      <c r="T319" s="227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28" t="s">
        <v>223</v>
      </c>
      <c r="AT319" s="228" t="s">
        <v>193</v>
      </c>
      <c r="AU319" s="228" t="s">
        <v>162</v>
      </c>
      <c r="AY319" s="14" t="s">
        <v>155</v>
      </c>
      <c r="BE319" s="229">
        <f>IF(N319="základná",J319,0)</f>
        <v>0</v>
      </c>
      <c r="BF319" s="229">
        <f>IF(N319="znížená",J319,0)</f>
        <v>0</v>
      </c>
      <c r="BG319" s="229">
        <f>IF(N319="zákl. prenesená",J319,0)</f>
        <v>0</v>
      </c>
      <c r="BH319" s="229">
        <f>IF(N319="zníž. prenesená",J319,0)</f>
        <v>0</v>
      </c>
      <c r="BI319" s="229">
        <f>IF(N319="nulová",J319,0)</f>
        <v>0</v>
      </c>
      <c r="BJ319" s="14" t="s">
        <v>162</v>
      </c>
      <c r="BK319" s="229">
        <f>ROUND(I319*H319,2)</f>
        <v>0</v>
      </c>
      <c r="BL319" s="14" t="s">
        <v>184</v>
      </c>
      <c r="BM319" s="228" t="s">
        <v>759</v>
      </c>
    </row>
    <row r="320" s="2" customFormat="1" ht="21.75" customHeight="1">
      <c r="A320" s="35"/>
      <c r="B320" s="36"/>
      <c r="C320" s="216" t="s">
        <v>461</v>
      </c>
      <c r="D320" s="216" t="s">
        <v>157</v>
      </c>
      <c r="E320" s="217" t="s">
        <v>760</v>
      </c>
      <c r="F320" s="218" t="s">
        <v>761</v>
      </c>
      <c r="G320" s="219" t="s">
        <v>196</v>
      </c>
      <c r="H320" s="220">
        <v>1.2649999999999999</v>
      </c>
      <c r="I320" s="221"/>
      <c r="J320" s="222">
        <f>ROUND(I320*H320,2)</f>
        <v>0</v>
      </c>
      <c r="K320" s="223"/>
      <c r="L320" s="41"/>
      <c r="M320" s="224" t="s">
        <v>1</v>
      </c>
      <c r="N320" s="225" t="s">
        <v>41</v>
      </c>
      <c r="O320" s="88"/>
      <c r="P320" s="226">
        <f>O320*H320</f>
        <v>0</v>
      </c>
      <c r="Q320" s="226">
        <v>0</v>
      </c>
      <c r="R320" s="226">
        <f>Q320*H320</f>
        <v>0</v>
      </c>
      <c r="S320" s="226">
        <v>0</v>
      </c>
      <c r="T320" s="227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28" t="s">
        <v>184</v>
      </c>
      <c r="AT320" s="228" t="s">
        <v>157</v>
      </c>
      <c r="AU320" s="228" t="s">
        <v>162</v>
      </c>
      <c r="AY320" s="14" t="s">
        <v>155</v>
      </c>
      <c r="BE320" s="229">
        <f>IF(N320="základná",J320,0)</f>
        <v>0</v>
      </c>
      <c r="BF320" s="229">
        <f>IF(N320="znížená",J320,0)</f>
        <v>0</v>
      </c>
      <c r="BG320" s="229">
        <f>IF(N320="zákl. prenesená",J320,0)</f>
        <v>0</v>
      </c>
      <c r="BH320" s="229">
        <f>IF(N320="zníž. prenesená",J320,0)</f>
        <v>0</v>
      </c>
      <c r="BI320" s="229">
        <f>IF(N320="nulová",J320,0)</f>
        <v>0</v>
      </c>
      <c r="BJ320" s="14" t="s">
        <v>162</v>
      </c>
      <c r="BK320" s="229">
        <f>ROUND(I320*H320,2)</f>
        <v>0</v>
      </c>
      <c r="BL320" s="14" t="s">
        <v>184</v>
      </c>
      <c r="BM320" s="228" t="s">
        <v>762</v>
      </c>
    </row>
    <row r="321" s="12" customFormat="1" ht="22.8" customHeight="1">
      <c r="A321" s="12"/>
      <c r="B321" s="200"/>
      <c r="C321" s="201"/>
      <c r="D321" s="202" t="s">
        <v>74</v>
      </c>
      <c r="E321" s="214" t="s">
        <v>763</v>
      </c>
      <c r="F321" s="214" t="s">
        <v>764</v>
      </c>
      <c r="G321" s="201"/>
      <c r="H321" s="201"/>
      <c r="I321" s="204"/>
      <c r="J321" s="215">
        <f>BK321</f>
        <v>0</v>
      </c>
      <c r="K321" s="201"/>
      <c r="L321" s="206"/>
      <c r="M321" s="207"/>
      <c r="N321" s="208"/>
      <c r="O321" s="208"/>
      <c r="P321" s="209">
        <f>SUM(P322:P326)</f>
        <v>0</v>
      </c>
      <c r="Q321" s="208"/>
      <c r="R321" s="209">
        <f>SUM(R322:R326)</f>
        <v>2.4871863000000003</v>
      </c>
      <c r="S321" s="208"/>
      <c r="T321" s="210">
        <f>SUM(T322:T326)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11" t="s">
        <v>162</v>
      </c>
      <c r="AT321" s="212" t="s">
        <v>74</v>
      </c>
      <c r="AU321" s="212" t="s">
        <v>83</v>
      </c>
      <c r="AY321" s="211" t="s">
        <v>155</v>
      </c>
      <c r="BK321" s="213">
        <f>SUM(BK322:BK326)</f>
        <v>0</v>
      </c>
    </row>
    <row r="322" s="2" customFormat="1" ht="33" customHeight="1">
      <c r="A322" s="35"/>
      <c r="B322" s="36"/>
      <c r="C322" s="216" t="s">
        <v>765</v>
      </c>
      <c r="D322" s="216" t="s">
        <v>157</v>
      </c>
      <c r="E322" s="217" t="s">
        <v>766</v>
      </c>
      <c r="F322" s="218" t="s">
        <v>767</v>
      </c>
      <c r="G322" s="219" t="s">
        <v>219</v>
      </c>
      <c r="H322" s="220">
        <v>385.18200000000002</v>
      </c>
      <c r="I322" s="221"/>
      <c r="J322" s="222">
        <f>ROUND(I322*H322,2)</f>
        <v>0</v>
      </c>
      <c r="K322" s="223"/>
      <c r="L322" s="41"/>
      <c r="M322" s="224" t="s">
        <v>1</v>
      </c>
      <c r="N322" s="225" t="s">
        <v>41</v>
      </c>
      <c r="O322" s="88"/>
      <c r="P322" s="226">
        <f>O322*H322</f>
        <v>0</v>
      </c>
      <c r="Q322" s="226">
        <v>0.00265</v>
      </c>
      <c r="R322" s="226">
        <f>Q322*H322</f>
        <v>1.0207323000000002</v>
      </c>
      <c r="S322" s="226">
        <v>0</v>
      </c>
      <c r="T322" s="227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28" t="s">
        <v>184</v>
      </c>
      <c r="AT322" s="228" t="s">
        <v>157</v>
      </c>
      <c r="AU322" s="228" t="s">
        <v>162</v>
      </c>
      <c r="AY322" s="14" t="s">
        <v>155</v>
      </c>
      <c r="BE322" s="229">
        <f>IF(N322="základná",J322,0)</f>
        <v>0</v>
      </c>
      <c r="BF322" s="229">
        <f>IF(N322="znížená",J322,0)</f>
        <v>0</v>
      </c>
      <c r="BG322" s="229">
        <f>IF(N322="zákl. prenesená",J322,0)</f>
        <v>0</v>
      </c>
      <c r="BH322" s="229">
        <f>IF(N322="zníž. prenesená",J322,0)</f>
        <v>0</v>
      </c>
      <c r="BI322" s="229">
        <f>IF(N322="nulová",J322,0)</f>
        <v>0</v>
      </c>
      <c r="BJ322" s="14" t="s">
        <v>162</v>
      </c>
      <c r="BK322" s="229">
        <f>ROUND(I322*H322,2)</f>
        <v>0</v>
      </c>
      <c r="BL322" s="14" t="s">
        <v>184</v>
      </c>
      <c r="BM322" s="228" t="s">
        <v>768</v>
      </c>
    </row>
    <row r="323" s="2" customFormat="1" ht="21.75" customHeight="1">
      <c r="A323" s="35"/>
      <c r="B323" s="36"/>
      <c r="C323" s="230" t="s">
        <v>465</v>
      </c>
      <c r="D323" s="230" t="s">
        <v>193</v>
      </c>
      <c r="E323" s="231" t="s">
        <v>769</v>
      </c>
      <c r="F323" s="232" t="s">
        <v>770</v>
      </c>
      <c r="G323" s="233" t="s">
        <v>219</v>
      </c>
      <c r="H323" s="234">
        <v>388.30000000000001</v>
      </c>
      <c r="I323" s="235"/>
      <c r="J323" s="236">
        <f>ROUND(I323*H323,2)</f>
        <v>0</v>
      </c>
      <c r="K323" s="237"/>
      <c r="L323" s="238"/>
      <c r="M323" s="239" t="s">
        <v>1</v>
      </c>
      <c r="N323" s="240" t="s">
        <v>41</v>
      </c>
      <c r="O323" s="88"/>
      <c r="P323" s="226">
        <f>O323*H323</f>
        <v>0</v>
      </c>
      <c r="Q323" s="226">
        <v>0</v>
      </c>
      <c r="R323" s="226">
        <f>Q323*H323</f>
        <v>0</v>
      </c>
      <c r="S323" s="226">
        <v>0</v>
      </c>
      <c r="T323" s="227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28" t="s">
        <v>223</v>
      </c>
      <c r="AT323" s="228" t="s">
        <v>193</v>
      </c>
      <c r="AU323" s="228" t="s">
        <v>162</v>
      </c>
      <c r="AY323" s="14" t="s">
        <v>155</v>
      </c>
      <c r="BE323" s="229">
        <f>IF(N323="základná",J323,0)</f>
        <v>0</v>
      </c>
      <c r="BF323" s="229">
        <f>IF(N323="znížená",J323,0)</f>
        <v>0</v>
      </c>
      <c r="BG323" s="229">
        <f>IF(N323="zákl. prenesená",J323,0)</f>
        <v>0</v>
      </c>
      <c r="BH323" s="229">
        <f>IF(N323="zníž. prenesená",J323,0)</f>
        <v>0</v>
      </c>
      <c r="BI323" s="229">
        <f>IF(N323="nulová",J323,0)</f>
        <v>0</v>
      </c>
      <c r="BJ323" s="14" t="s">
        <v>162</v>
      </c>
      <c r="BK323" s="229">
        <f>ROUND(I323*H323,2)</f>
        <v>0</v>
      </c>
      <c r="BL323" s="14" t="s">
        <v>184</v>
      </c>
      <c r="BM323" s="228" t="s">
        <v>771</v>
      </c>
    </row>
    <row r="324" s="2" customFormat="1" ht="33" customHeight="1">
      <c r="A324" s="35"/>
      <c r="B324" s="36"/>
      <c r="C324" s="216" t="s">
        <v>772</v>
      </c>
      <c r="D324" s="216" t="s">
        <v>157</v>
      </c>
      <c r="E324" s="217" t="s">
        <v>773</v>
      </c>
      <c r="F324" s="218" t="s">
        <v>774</v>
      </c>
      <c r="G324" s="219" t="s">
        <v>219</v>
      </c>
      <c r="H324" s="220">
        <v>37.399999999999999</v>
      </c>
      <c r="I324" s="221"/>
      <c r="J324" s="222">
        <f>ROUND(I324*H324,2)</f>
        <v>0</v>
      </c>
      <c r="K324" s="223"/>
      <c r="L324" s="41"/>
      <c r="M324" s="224" t="s">
        <v>1</v>
      </c>
      <c r="N324" s="225" t="s">
        <v>41</v>
      </c>
      <c r="O324" s="88"/>
      <c r="P324" s="226">
        <f>O324*H324</f>
        <v>0</v>
      </c>
      <c r="Q324" s="226">
        <v>0.039210000000000002</v>
      </c>
      <c r="R324" s="226">
        <f>Q324*H324</f>
        <v>1.4664539999999999</v>
      </c>
      <c r="S324" s="226">
        <v>0</v>
      </c>
      <c r="T324" s="227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28" t="s">
        <v>184</v>
      </c>
      <c r="AT324" s="228" t="s">
        <v>157</v>
      </c>
      <c r="AU324" s="228" t="s">
        <v>162</v>
      </c>
      <c r="AY324" s="14" t="s">
        <v>155</v>
      </c>
      <c r="BE324" s="229">
        <f>IF(N324="základná",J324,0)</f>
        <v>0</v>
      </c>
      <c r="BF324" s="229">
        <f>IF(N324="znížená",J324,0)</f>
        <v>0</v>
      </c>
      <c r="BG324" s="229">
        <f>IF(N324="zákl. prenesená",J324,0)</f>
        <v>0</v>
      </c>
      <c r="BH324" s="229">
        <f>IF(N324="zníž. prenesená",J324,0)</f>
        <v>0</v>
      </c>
      <c r="BI324" s="229">
        <f>IF(N324="nulová",J324,0)</f>
        <v>0</v>
      </c>
      <c r="BJ324" s="14" t="s">
        <v>162</v>
      </c>
      <c r="BK324" s="229">
        <f>ROUND(I324*H324,2)</f>
        <v>0</v>
      </c>
      <c r="BL324" s="14" t="s">
        <v>184</v>
      </c>
      <c r="BM324" s="228" t="s">
        <v>775</v>
      </c>
    </row>
    <row r="325" s="2" customFormat="1" ht="16.5" customHeight="1">
      <c r="A325" s="35"/>
      <c r="B325" s="36"/>
      <c r="C325" s="230" t="s">
        <v>468</v>
      </c>
      <c r="D325" s="230" t="s">
        <v>193</v>
      </c>
      <c r="E325" s="231" t="s">
        <v>776</v>
      </c>
      <c r="F325" s="232" t="s">
        <v>777</v>
      </c>
      <c r="G325" s="233" t="s">
        <v>219</v>
      </c>
      <c r="H325" s="234">
        <v>39.200000000000003</v>
      </c>
      <c r="I325" s="235"/>
      <c r="J325" s="236">
        <f>ROUND(I325*H325,2)</f>
        <v>0</v>
      </c>
      <c r="K325" s="237"/>
      <c r="L325" s="238"/>
      <c r="M325" s="239" t="s">
        <v>1</v>
      </c>
      <c r="N325" s="240" t="s">
        <v>41</v>
      </c>
      <c r="O325" s="88"/>
      <c r="P325" s="226">
        <f>O325*H325</f>
        <v>0</v>
      </c>
      <c r="Q325" s="226">
        <v>0</v>
      </c>
      <c r="R325" s="226">
        <f>Q325*H325</f>
        <v>0</v>
      </c>
      <c r="S325" s="226">
        <v>0</v>
      </c>
      <c r="T325" s="227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28" t="s">
        <v>223</v>
      </c>
      <c r="AT325" s="228" t="s">
        <v>193</v>
      </c>
      <c r="AU325" s="228" t="s">
        <v>162</v>
      </c>
      <c r="AY325" s="14" t="s">
        <v>155</v>
      </c>
      <c r="BE325" s="229">
        <f>IF(N325="základná",J325,0)</f>
        <v>0</v>
      </c>
      <c r="BF325" s="229">
        <f>IF(N325="znížená",J325,0)</f>
        <v>0</v>
      </c>
      <c r="BG325" s="229">
        <f>IF(N325="zákl. prenesená",J325,0)</f>
        <v>0</v>
      </c>
      <c r="BH325" s="229">
        <f>IF(N325="zníž. prenesená",J325,0)</f>
        <v>0</v>
      </c>
      <c r="BI325" s="229">
        <f>IF(N325="nulová",J325,0)</f>
        <v>0</v>
      </c>
      <c r="BJ325" s="14" t="s">
        <v>162</v>
      </c>
      <c r="BK325" s="229">
        <f>ROUND(I325*H325,2)</f>
        <v>0</v>
      </c>
      <c r="BL325" s="14" t="s">
        <v>184</v>
      </c>
      <c r="BM325" s="228" t="s">
        <v>778</v>
      </c>
    </row>
    <row r="326" s="2" customFormat="1" ht="21.75" customHeight="1">
      <c r="A326" s="35"/>
      <c r="B326" s="36"/>
      <c r="C326" s="216" t="s">
        <v>779</v>
      </c>
      <c r="D326" s="216" t="s">
        <v>157</v>
      </c>
      <c r="E326" s="217" t="s">
        <v>780</v>
      </c>
      <c r="F326" s="218" t="s">
        <v>781</v>
      </c>
      <c r="G326" s="219" t="s">
        <v>196</v>
      </c>
      <c r="H326" s="220">
        <v>5.5750000000000002</v>
      </c>
      <c r="I326" s="221"/>
      <c r="J326" s="222">
        <f>ROUND(I326*H326,2)</f>
        <v>0</v>
      </c>
      <c r="K326" s="223"/>
      <c r="L326" s="41"/>
      <c r="M326" s="224" t="s">
        <v>1</v>
      </c>
      <c r="N326" s="225" t="s">
        <v>41</v>
      </c>
      <c r="O326" s="88"/>
      <c r="P326" s="226">
        <f>O326*H326</f>
        <v>0</v>
      </c>
      <c r="Q326" s="226">
        <v>0</v>
      </c>
      <c r="R326" s="226">
        <f>Q326*H326</f>
        <v>0</v>
      </c>
      <c r="S326" s="226">
        <v>0</v>
      </c>
      <c r="T326" s="227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28" t="s">
        <v>184</v>
      </c>
      <c r="AT326" s="228" t="s">
        <v>157</v>
      </c>
      <c r="AU326" s="228" t="s">
        <v>162</v>
      </c>
      <c r="AY326" s="14" t="s">
        <v>155</v>
      </c>
      <c r="BE326" s="229">
        <f>IF(N326="základná",J326,0)</f>
        <v>0</v>
      </c>
      <c r="BF326" s="229">
        <f>IF(N326="znížená",J326,0)</f>
        <v>0</v>
      </c>
      <c r="BG326" s="229">
        <f>IF(N326="zákl. prenesená",J326,0)</f>
        <v>0</v>
      </c>
      <c r="BH326" s="229">
        <f>IF(N326="zníž. prenesená",J326,0)</f>
        <v>0</v>
      </c>
      <c r="BI326" s="229">
        <f>IF(N326="nulová",J326,0)</f>
        <v>0</v>
      </c>
      <c r="BJ326" s="14" t="s">
        <v>162</v>
      </c>
      <c r="BK326" s="229">
        <f>ROUND(I326*H326,2)</f>
        <v>0</v>
      </c>
      <c r="BL326" s="14" t="s">
        <v>184</v>
      </c>
      <c r="BM326" s="228" t="s">
        <v>782</v>
      </c>
    </row>
    <row r="327" s="12" customFormat="1" ht="22.8" customHeight="1">
      <c r="A327" s="12"/>
      <c r="B327" s="200"/>
      <c r="C327" s="201"/>
      <c r="D327" s="202" t="s">
        <v>74</v>
      </c>
      <c r="E327" s="214" t="s">
        <v>783</v>
      </c>
      <c r="F327" s="214" t="s">
        <v>784</v>
      </c>
      <c r="G327" s="201"/>
      <c r="H327" s="201"/>
      <c r="I327" s="204"/>
      <c r="J327" s="215">
        <f>BK327</f>
        <v>0</v>
      </c>
      <c r="K327" s="201"/>
      <c r="L327" s="206"/>
      <c r="M327" s="207"/>
      <c r="N327" s="208"/>
      <c r="O327" s="208"/>
      <c r="P327" s="209">
        <f>SUM(P328:P330)</f>
        <v>0</v>
      </c>
      <c r="Q327" s="208"/>
      <c r="R327" s="209">
        <f>SUM(R328:R330)</f>
        <v>0.72771360000000007</v>
      </c>
      <c r="S327" s="208"/>
      <c r="T327" s="210">
        <f>SUM(T328:T330)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11" t="s">
        <v>162</v>
      </c>
      <c r="AT327" s="212" t="s">
        <v>74</v>
      </c>
      <c r="AU327" s="212" t="s">
        <v>83</v>
      </c>
      <c r="AY327" s="211" t="s">
        <v>155</v>
      </c>
      <c r="BK327" s="213">
        <f>SUM(BK328:BK330)</f>
        <v>0</v>
      </c>
    </row>
    <row r="328" s="2" customFormat="1" ht="21.75" customHeight="1">
      <c r="A328" s="35"/>
      <c r="B328" s="36"/>
      <c r="C328" s="216" t="s">
        <v>472</v>
      </c>
      <c r="D328" s="216" t="s">
        <v>157</v>
      </c>
      <c r="E328" s="217" t="s">
        <v>785</v>
      </c>
      <c r="F328" s="218" t="s">
        <v>786</v>
      </c>
      <c r="G328" s="219" t="s">
        <v>219</v>
      </c>
      <c r="H328" s="220">
        <v>628</v>
      </c>
      <c r="I328" s="221"/>
      <c r="J328" s="222">
        <f>ROUND(I328*H328,2)</f>
        <v>0</v>
      </c>
      <c r="K328" s="223"/>
      <c r="L328" s="41"/>
      <c r="M328" s="224" t="s">
        <v>1</v>
      </c>
      <c r="N328" s="225" t="s">
        <v>41</v>
      </c>
      <c r="O328" s="88"/>
      <c r="P328" s="226">
        <f>O328*H328</f>
        <v>0</v>
      </c>
      <c r="Q328" s="226">
        <v>0.00033</v>
      </c>
      <c r="R328" s="226">
        <f>Q328*H328</f>
        <v>0.20724000000000001</v>
      </c>
      <c r="S328" s="226">
        <v>0</v>
      </c>
      <c r="T328" s="227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28" t="s">
        <v>184</v>
      </c>
      <c r="AT328" s="228" t="s">
        <v>157</v>
      </c>
      <c r="AU328" s="228" t="s">
        <v>162</v>
      </c>
      <c r="AY328" s="14" t="s">
        <v>155</v>
      </c>
      <c r="BE328" s="229">
        <f>IF(N328="základná",J328,0)</f>
        <v>0</v>
      </c>
      <c r="BF328" s="229">
        <f>IF(N328="znížená",J328,0)</f>
        <v>0</v>
      </c>
      <c r="BG328" s="229">
        <f>IF(N328="zákl. prenesená",J328,0)</f>
        <v>0</v>
      </c>
      <c r="BH328" s="229">
        <f>IF(N328="zníž. prenesená",J328,0)</f>
        <v>0</v>
      </c>
      <c r="BI328" s="229">
        <f>IF(N328="nulová",J328,0)</f>
        <v>0</v>
      </c>
      <c r="BJ328" s="14" t="s">
        <v>162</v>
      </c>
      <c r="BK328" s="229">
        <f>ROUND(I328*H328,2)</f>
        <v>0</v>
      </c>
      <c r="BL328" s="14" t="s">
        <v>184</v>
      </c>
      <c r="BM328" s="228" t="s">
        <v>787</v>
      </c>
    </row>
    <row r="329" s="2" customFormat="1" ht="33" customHeight="1">
      <c r="A329" s="35"/>
      <c r="B329" s="36"/>
      <c r="C329" s="216" t="s">
        <v>788</v>
      </c>
      <c r="D329" s="216" t="s">
        <v>157</v>
      </c>
      <c r="E329" s="217" t="s">
        <v>789</v>
      </c>
      <c r="F329" s="218" t="s">
        <v>790</v>
      </c>
      <c r="G329" s="219" t="s">
        <v>219</v>
      </c>
      <c r="H329" s="220">
        <v>1436.2000000000001</v>
      </c>
      <c r="I329" s="221"/>
      <c r="J329" s="222">
        <f>ROUND(I329*H329,2)</f>
        <v>0</v>
      </c>
      <c r="K329" s="223"/>
      <c r="L329" s="41"/>
      <c r="M329" s="224" t="s">
        <v>1</v>
      </c>
      <c r="N329" s="225" t="s">
        <v>41</v>
      </c>
      <c r="O329" s="88"/>
      <c r="P329" s="226">
        <f>O329*H329</f>
        <v>0</v>
      </c>
      <c r="Q329" s="226">
        <v>0.00027</v>
      </c>
      <c r="R329" s="226">
        <f>Q329*H329</f>
        <v>0.38777400000000001</v>
      </c>
      <c r="S329" s="226">
        <v>0</v>
      </c>
      <c r="T329" s="227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28" t="s">
        <v>184</v>
      </c>
      <c r="AT329" s="228" t="s">
        <v>157</v>
      </c>
      <c r="AU329" s="228" t="s">
        <v>162</v>
      </c>
      <c r="AY329" s="14" t="s">
        <v>155</v>
      </c>
      <c r="BE329" s="229">
        <f>IF(N329="základná",J329,0)</f>
        <v>0</v>
      </c>
      <c r="BF329" s="229">
        <f>IF(N329="znížená",J329,0)</f>
        <v>0</v>
      </c>
      <c r="BG329" s="229">
        <f>IF(N329="zákl. prenesená",J329,0)</f>
        <v>0</v>
      </c>
      <c r="BH329" s="229">
        <f>IF(N329="zníž. prenesená",J329,0)</f>
        <v>0</v>
      </c>
      <c r="BI329" s="229">
        <f>IF(N329="nulová",J329,0)</f>
        <v>0</v>
      </c>
      <c r="BJ329" s="14" t="s">
        <v>162</v>
      </c>
      <c r="BK329" s="229">
        <f>ROUND(I329*H329,2)</f>
        <v>0</v>
      </c>
      <c r="BL329" s="14" t="s">
        <v>184</v>
      </c>
      <c r="BM329" s="228" t="s">
        <v>791</v>
      </c>
    </row>
    <row r="330" s="2" customFormat="1" ht="33" customHeight="1">
      <c r="A330" s="35"/>
      <c r="B330" s="36"/>
      <c r="C330" s="216" t="s">
        <v>475</v>
      </c>
      <c r="D330" s="216" t="s">
        <v>157</v>
      </c>
      <c r="E330" s="217" t="s">
        <v>792</v>
      </c>
      <c r="F330" s="218" t="s">
        <v>793</v>
      </c>
      <c r="G330" s="219" t="s">
        <v>219</v>
      </c>
      <c r="H330" s="220">
        <v>402.12</v>
      </c>
      <c r="I330" s="221"/>
      <c r="J330" s="222">
        <f>ROUND(I330*H330,2)</f>
        <v>0</v>
      </c>
      <c r="K330" s="223"/>
      <c r="L330" s="41"/>
      <c r="M330" s="241" t="s">
        <v>1</v>
      </c>
      <c r="N330" s="242" t="s">
        <v>41</v>
      </c>
      <c r="O330" s="243"/>
      <c r="P330" s="244">
        <f>O330*H330</f>
        <v>0</v>
      </c>
      <c r="Q330" s="244">
        <v>0.00033</v>
      </c>
      <c r="R330" s="244">
        <f>Q330*H330</f>
        <v>0.1326996</v>
      </c>
      <c r="S330" s="244">
        <v>0</v>
      </c>
      <c r="T330" s="245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28" t="s">
        <v>184</v>
      </c>
      <c r="AT330" s="228" t="s">
        <v>157</v>
      </c>
      <c r="AU330" s="228" t="s">
        <v>162</v>
      </c>
      <c r="AY330" s="14" t="s">
        <v>155</v>
      </c>
      <c r="BE330" s="229">
        <f>IF(N330="základná",J330,0)</f>
        <v>0</v>
      </c>
      <c r="BF330" s="229">
        <f>IF(N330="znížená",J330,0)</f>
        <v>0</v>
      </c>
      <c r="BG330" s="229">
        <f>IF(N330="zákl. prenesená",J330,0)</f>
        <v>0</v>
      </c>
      <c r="BH330" s="229">
        <f>IF(N330="zníž. prenesená",J330,0)</f>
        <v>0</v>
      </c>
      <c r="BI330" s="229">
        <f>IF(N330="nulová",J330,0)</f>
        <v>0</v>
      </c>
      <c r="BJ330" s="14" t="s">
        <v>162</v>
      </c>
      <c r="BK330" s="229">
        <f>ROUND(I330*H330,2)</f>
        <v>0</v>
      </c>
      <c r="BL330" s="14" t="s">
        <v>184</v>
      </c>
      <c r="BM330" s="228" t="s">
        <v>794</v>
      </c>
    </row>
    <row r="331" s="2" customFormat="1" ht="6.96" customHeight="1">
      <c r="A331" s="35"/>
      <c r="B331" s="63"/>
      <c r="C331" s="64"/>
      <c r="D331" s="64"/>
      <c r="E331" s="64"/>
      <c r="F331" s="64"/>
      <c r="G331" s="64"/>
      <c r="H331" s="64"/>
      <c r="I331" s="64"/>
      <c r="J331" s="64"/>
      <c r="K331" s="64"/>
      <c r="L331" s="41"/>
      <c r="M331" s="35"/>
      <c r="O331" s="35"/>
      <c r="P331" s="35"/>
      <c r="Q331" s="35"/>
      <c r="R331" s="35"/>
      <c r="S331" s="35"/>
      <c r="T331" s="35"/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</row>
  </sheetData>
  <sheetProtection sheet="1" autoFilter="0" formatColumns="0" formatRows="0" objects="1" scenarios="1" spinCount="100000" saltValue="oKZqEsa/fCY65G5f9jOaLW/btrXODj6D+SDwCXjGsNI6dLNrXRggI3+zrTt9GbehFwSBj1nsuKb+AhSG7M89iw==" hashValue="t7bP68nAAamOYffqH46GPpL1BzSynIcnk0MBED71pF4XBiz4yMTloZZJPeddCVZ8vIBBGLGLSlBFBgsDvzpr1Q==" algorithmName="SHA-512" password="CC35"/>
  <autoFilter ref="C136:K330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75</v>
      </c>
    </row>
    <row r="4" s="1" customFormat="1" ht="24.96" customHeight="1">
      <c r="B4" s="17"/>
      <c r="D4" s="135" t="s">
        <v>112</v>
      </c>
      <c r="L4" s="17"/>
      <c r="M4" s="136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15</v>
      </c>
      <c r="L6" s="17"/>
    </row>
    <row r="7" s="1" customFormat="1" ht="16.5" customHeight="1">
      <c r="B7" s="17"/>
      <c r="E7" s="138" t="str">
        <f>'Rekapitulácia stavby'!K6</f>
        <v>Zariadenie pre seniorov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113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795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17</v>
      </c>
      <c r="E11" s="35"/>
      <c r="F11" s="140" t="s">
        <v>1</v>
      </c>
      <c r="G11" s="35"/>
      <c r="H11" s="35"/>
      <c r="I11" s="137" t="s">
        <v>18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19</v>
      </c>
      <c r="E12" s="35"/>
      <c r="F12" s="140" t="s">
        <v>20</v>
      </c>
      <c r="G12" s="35"/>
      <c r="H12" s="35"/>
      <c r="I12" s="137" t="s">
        <v>21</v>
      </c>
      <c r="J12" s="141" t="str">
        <f>'Rekapitulácia stavby'!AN8</f>
        <v>17. 4. 2019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23</v>
      </c>
      <c r="E14" s="35"/>
      <c r="F14" s="35"/>
      <c r="G14" s="35"/>
      <c r="H14" s="35"/>
      <c r="I14" s="137" t="s">
        <v>24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25</v>
      </c>
      <c r="F15" s="35"/>
      <c r="G15" s="35"/>
      <c r="H15" s="35"/>
      <c r="I15" s="137" t="s">
        <v>26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24</v>
      </c>
      <c r="J17" s="30" t="str">
        <f>'Rekapitulácia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0"/>
      <c r="G18" s="140"/>
      <c r="H18" s="140"/>
      <c r="I18" s="137" t="s">
        <v>26</v>
      </c>
      <c r="J18" s="30" t="str">
        <f>'Rekapitulácia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24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24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33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ROUND(J124,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ROUND((SUM(BE124:BE203)),  2)</f>
        <v>0</v>
      </c>
      <c r="G33" s="35"/>
      <c r="H33" s="35"/>
      <c r="I33" s="152">
        <v>0.20000000000000001</v>
      </c>
      <c r="J33" s="151">
        <f>ROUND(((SUM(BE124:BE203))*I33),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ROUND((SUM(BF124:BF203)),  2)</f>
        <v>0</v>
      </c>
      <c r="G34" s="35"/>
      <c r="H34" s="35"/>
      <c r="I34" s="152">
        <v>0.20000000000000001</v>
      </c>
      <c r="J34" s="151">
        <f>ROUND(((SUM(BF124:BF203))*I34),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ROUND((SUM(BG124:BG203)),  2)</f>
        <v>0</v>
      </c>
      <c r="G35" s="35"/>
      <c r="H35" s="35"/>
      <c r="I35" s="152">
        <v>0.20000000000000001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ROUND((SUM(BH124:BH203)),  2)</f>
        <v>0</v>
      </c>
      <c r="G36" s="35"/>
      <c r="H36" s="35"/>
      <c r="I36" s="152">
        <v>0.20000000000000001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ROUND((SUM(BI124:BI203)),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115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71" t="str">
        <f>E7</f>
        <v>Zariadenie pre seniorov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113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02 - SO 02 - Zdravotechnika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19</v>
      </c>
      <c r="D89" s="37"/>
      <c r="E89" s="37"/>
      <c r="F89" s="24" t="str">
        <f>F12</f>
        <v>k.ú. Horný Vinodol č. parc. 14</v>
      </c>
      <c r="G89" s="37"/>
      <c r="H89" s="37"/>
      <c r="I89" s="29" t="s">
        <v>21</v>
      </c>
      <c r="J89" s="76" t="str">
        <f>IF(J12="","",J12)</f>
        <v>17. 4. 2019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Obec Vinodol, Obecná 473/29 Vinodol 951 06</v>
      </c>
      <c r="G91" s="37"/>
      <c r="H91" s="37"/>
      <c r="I91" s="29" t="s">
        <v>30</v>
      </c>
      <c r="J91" s="33" t="str">
        <f>E21</f>
        <v>Ing. arch. Ján Kováč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72" t="s">
        <v>116</v>
      </c>
      <c r="D94" s="173"/>
      <c r="E94" s="173"/>
      <c r="F94" s="173"/>
      <c r="G94" s="173"/>
      <c r="H94" s="173"/>
      <c r="I94" s="173"/>
      <c r="J94" s="174" t="s">
        <v>117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5" t="s">
        <v>118</v>
      </c>
      <c r="D96" s="37"/>
      <c r="E96" s="37"/>
      <c r="F96" s="37"/>
      <c r="G96" s="37"/>
      <c r="H96" s="37"/>
      <c r="I96" s="37"/>
      <c r="J96" s="107">
        <f>J124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119</v>
      </c>
    </row>
    <row r="97" hidden="1" s="9" customFormat="1" ht="24.96" customHeight="1">
      <c r="A97" s="9"/>
      <c r="B97" s="176"/>
      <c r="C97" s="177"/>
      <c r="D97" s="178" t="s">
        <v>120</v>
      </c>
      <c r="E97" s="179"/>
      <c r="F97" s="179"/>
      <c r="G97" s="179"/>
      <c r="H97" s="179"/>
      <c r="I97" s="179"/>
      <c r="J97" s="180">
        <f>J125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2"/>
      <c r="C98" s="183"/>
      <c r="D98" s="184" t="s">
        <v>796</v>
      </c>
      <c r="E98" s="185"/>
      <c r="F98" s="185"/>
      <c r="G98" s="185"/>
      <c r="H98" s="185"/>
      <c r="I98" s="185"/>
      <c r="J98" s="186">
        <f>J126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9" customFormat="1" ht="24.96" customHeight="1">
      <c r="A99" s="9"/>
      <c r="B99" s="176"/>
      <c r="C99" s="177"/>
      <c r="D99" s="178" t="s">
        <v>128</v>
      </c>
      <c r="E99" s="179"/>
      <c r="F99" s="179"/>
      <c r="G99" s="179"/>
      <c r="H99" s="179"/>
      <c r="I99" s="179"/>
      <c r="J99" s="180">
        <f>J139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82"/>
      <c r="C100" s="183"/>
      <c r="D100" s="184" t="s">
        <v>130</v>
      </c>
      <c r="E100" s="185"/>
      <c r="F100" s="185"/>
      <c r="G100" s="185"/>
      <c r="H100" s="185"/>
      <c r="I100" s="185"/>
      <c r="J100" s="186">
        <f>J140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2"/>
      <c r="C101" s="183"/>
      <c r="D101" s="184" t="s">
        <v>797</v>
      </c>
      <c r="E101" s="185"/>
      <c r="F101" s="185"/>
      <c r="G101" s="185"/>
      <c r="H101" s="185"/>
      <c r="I101" s="185"/>
      <c r="J101" s="186">
        <f>J146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2"/>
      <c r="C102" s="183"/>
      <c r="D102" s="184" t="s">
        <v>798</v>
      </c>
      <c r="E102" s="185"/>
      <c r="F102" s="185"/>
      <c r="G102" s="185"/>
      <c r="H102" s="185"/>
      <c r="I102" s="185"/>
      <c r="J102" s="186">
        <f>J150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2"/>
      <c r="C103" s="183"/>
      <c r="D103" s="184" t="s">
        <v>799</v>
      </c>
      <c r="E103" s="185"/>
      <c r="F103" s="185"/>
      <c r="G103" s="185"/>
      <c r="H103" s="185"/>
      <c r="I103" s="185"/>
      <c r="J103" s="186">
        <f>J158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2"/>
      <c r="C104" s="183"/>
      <c r="D104" s="184" t="s">
        <v>800</v>
      </c>
      <c r="E104" s="185"/>
      <c r="F104" s="185"/>
      <c r="G104" s="185"/>
      <c r="H104" s="185"/>
      <c r="I104" s="185"/>
      <c r="J104" s="186">
        <f>J174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hidden="1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hidden="1"/>
    <row r="108" hidden="1"/>
    <row r="109" hidden="1"/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141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15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171" t="str">
        <f>E7</f>
        <v>Zariadenie pre seniorov</v>
      </c>
      <c r="F114" s="29"/>
      <c r="G114" s="29"/>
      <c r="H114" s="29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113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3" t="str">
        <f>E9</f>
        <v>02 - SO 02 - Zdravotechnika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19</v>
      </c>
      <c r="D118" s="37"/>
      <c r="E118" s="37"/>
      <c r="F118" s="24" t="str">
        <f>F12</f>
        <v>k.ú. Horný Vinodol č. parc. 14</v>
      </c>
      <c r="G118" s="37"/>
      <c r="H118" s="37"/>
      <c r="I118" s="29" t="s">
        <v>21</v>
      </c>
      <c r="J118" s="76" t="str">
        <f>IF(J12="","",J12)</f>
        <v>17. 4. 2019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23</v>
      </c>
      <c r="D120" s="37"/>
      <c r="E120" s="37"/>
      <c r="F120" s="24" t="str">
        <f>E15</f>
        <v>Obec Vinodol, Obecná 473/29 Vinodol 951 06</v>
      </c>
      <c r="G120" s="37"/>
      <c r="H120" s="37"/>
      <c r="I120" s="29" t="s">
        <v>30</v>
      </c>
      <c r="J120" s="33" t="str">
        <f>E21</f>
        <v>Ing. arch. Ján Kováč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27</v>
      </c>
      <c r="D121" s="37"/>
      <c r="E121" s="37"/>
      <c r="F121" s="24" t="str">
        <f>IF(E18="","",E18)</f>
        <v>Vyplň údaj</v>
      </c>
      <c r="G121" s="37"/>
      <c r="H121" s="37"/>
      <c r="I121" s="29" t="s">
        <v>32</v>
      </c>
      <c r="J121" s="33" t="str">
        <f>E24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88"/>
      <c r="B123" s="189"/>
      <c r="C123" s="190" t="s">
        <v>142</v>
      </c>
      <c r="D123" s="191" t="s">
        <v>60</v>
      </c>
      <c r="E123" s="191" t="s">
        <v>56</v>
      </c>
      <c r="F123" s="191" t="s">
        <v>57</v>
      </c>
      <c r="G123" s="191" t="s">
        <v>143</v>
      </c>
      <c r="H123" s="191" t="s">
        <v>144</v>
      </c>
      <c r="I123" s="191" t="s">
        <v>145</v>
      </c>
      <c r="J123" s="192" t="s">
        <v>117</v>
      </c>
      <c r="K123" s="193" t="s">
        <v>146</v>
      </c>
      <c r="L123" s="194"/>
      <c r="M123" s="97" t="s">
        <v>1</v>
      </c>
      <c r="N123" s="98" t="s">
        <v>39</v>
      </c>
      <c r="O123" s="98" t="s">
        <v>147</v>
      </c>
      <c r="P123" s="98" t="s">
        <v>148</v>
      </c>
      <c r="Q123" s="98" t="s">
        <v>149</v>
      </c>
      <c r="R123" s="98" t="s">
        <v>150</v>
      </c>
      <c r="S123" s="98" t="s">
        <v>151</v>
      </c>
      <c r="T123" s="99" t="s">
        <v>152</v>
      </c>
      <c r="U123" s="188"/>
      <c r="V123" s="188"/>
      <c r="W123" s="188"/>
      <c r="X123" s="188"/>
      <c r="Y123" s="188"/>
      <c r="Z123" s="188"/>
      <c r="AA123" s="188"/>
      <c r="AB123" s="188"/>
      <c r="AC123" s="188"/>
      <c r="AD123" s="188"/>
      <c r="AE123" s="188"/>
    </row>
    <row r="124" s="2" customFormat="1" ht="22.8" customHeight="1">
      <c r="A124" s="35"/>
      <c r="B124" s="36"/>
      <c r="C124" s="104" t="s">
        <v>118</v>
      </c>
      <c r="D124" s="37"/>
      <c r="E124" s="37"/>
      <c r="F124" s="37"/>
      <c r="G124" s="37"/>
      <c r="H124" s="37"/>
      <c r="I124" s="37"/>
      <c r="J124" s="195">
        <f>BK124</f>
        <v>0</v>
      </c>
      <c r="K124" s="37"/>
      <c r="L124" s="41"/>
      <c r="M124" s="100"/>
      <c r="N124" s="196"/>
      <c r="O124" s="101"/>
      <c r="P124" s="197">
        <f>P125+P139</f>
        <v>0</v>
      </c>
      <c r="Q124" s="101"/>
      <c r="R124" s="197">
        <f>R125+R139</f>
        <v>0</v>
      </c>
      <c r="S124" s="101"/>
      <c r="T124" s="198">
        <f>T125+T139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74</v>
      </c>
      <c r="AU124" s="14" t="s">
        <v>119</v>
      </c>
      <c r="BK124" s="199">
        <f>BK125+BK139</f>
        <v>0</v>
      </c>
    </row>
    <row r="125" s="12" customFormat="1" ht="25.92" customHeight="1">
      <c r="A125" s="12"/>
      <c r="B125" s="200"/>
      <c r="C125" s="201"/>
      <c r="D125" s="202" t="s">
        <v>74</v>
      </c>
      <c r="E125" s="203" t="s">
        <v>153</v>
      </c>
      <c r="F125" s="203" t="s">
        <v>154</v>
      </c>
      <c r="G125" s="201"/>
      <c r="H125" s="201"/>
      <c r="I125" s="204"/>
      <c r="J125" s="205">
        <f>BK125</f>
        <v>0</v>
      </c>
      <c r="K125" s="201"/>
      <c r="L125" s="206"/>
      <c r="M125" s="207"/>
      <c r="N125" s="208"/>
      <c r="O125" s="208"/>
      <c r="P125" s="209">
        <f>P126</f>
        <v>0</v>
      </c>
      <c r="Q125" s="208"/>
      <c r="R125" s="209">
        <f>R126</f>
        <v>0</v>
      </c>
      <c r="S125" s="208"/>
      <c r="T125" s="210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1" t="s">
        <v>83</v>
      </c>
      <c r="AT125" s="212" t="s">
        <v>74</v>
      </c>
      <c r="AU125" s="212" t="s">
        <v>75</v>
      </c>
      <c r="AY125" s="211" t="s">
        <v>155</v>
      </c>
      <c r="BK125" s="213">
        <f>BK126</f>
        <v>0</v>
      </c>
    </row>
    <row r="126" s="12" customFormat="1" ht="22.8" customHeight="1">
      <c r="A126" s="12"/>
      <c r="B126" s="200"/>
      <c r="C126" s="201"/>
      <c r="D126" s="202" t="s">
        <v>74</v>
      </c>
      <c r="E126" s="214" t="s">
        <v>171</v>
      </c>
      <c r="F126" s="214" t="s">
        <v>801</v>
      </c>
      <c r="G126" s="201"/>
      <c r="H126" s="201"/>
      <c r="I126" s="204"/>
      <c r="J126" s="215">
        <f>BK126</f>
        <v>0</v>
      </c>
      <c r="K126" s="201"/>
      <c r="L126" s="206"/>
      <c r="M126" s="207"/>
      <c r="N126" s="208"/>
      <c r="O126" s="208"/>
      <c r="P126" s="209">
        <f>SUM(P127:P138)</f>
        <v>0</v>
      </c>
      <c r="Q126" s="208"/>
      <c r="R126" s="209">
        <f>SUM(R127:R138)</f>
        <v>0</v>
      </c>
      <c r="S126" s="208"/>
      <c r="T126" s="210">
        <f>SUM(T127:T138)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1" t="s">
        <v>83</v>
      </c>
      <c r="AT126" s="212" t="s">
        <v>74</v>
      </c>
      <c r="AU126" s="212" t="s">
        <v>83</v>
      </c>
      <c r="AY126" s="211" t="s">
        <v>155</v>
      </c>
      <c r="BK126" s="213">
        <f>SUM(BK127:BK138)</f>
        <v>0</v>
      </c>
    </row>
    <row r="127" s="2" customFormat="1" ht="21.75" customHeight="1">
      <c r="A127" s="35"/>
      <c r="B127" s="36"/>
      <c r="C127" s="216" t="s">
        <v>83</v>
      </c>
      <c r="D127" s="216" t="s">
        <v>157</v>
      </c>
      <c r="E127" s="217" t="s">
        <v>802</v>
      </c>
      <c r="F127" s="218" t="s">
        <v>803</v>
      </c>
      <c r="G127" s="219" t="s">
        <v>443</v>
      </c>
      <c r="H127" s="220">
        <v>107.79000000000001</v>
      </c>
      <c r="I127" s="221"/>
      <c r="J127" s="222">
        <f>ROUND(I127*H127,2)</f>
        <v>0</v>
      </c>
      <c r="K127" s="223"/>
      <c r="L127" s="41"/>
      <c r="M127" s="224" t="s">
        <v>1</v>
      </c>
      <c r="N127" s="225" t="s">
        <v>41</v>
      </c>
      <c r="O127" s="88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161</v>
      </c>
      <c r="AT127" s="228" t="s">
        <v>157</v>
      </c>
      <c r="AU127" s="228" t="s">
        <v>162</v>
      </c>
      <c r="AY127" s="14" t="s">
        <v>155</v>
      </c>
      <c r="BE127" s="229">
        <f>IF(N127="základná",J127,0)</f>
        <v>0</v>
      </c>
      <c r="BF127" s="229">
        <f>IF(N127="znížená",J127,0)</f>
        <v>0</v>
      </c>
      <c r="BG127" s="229">
        <f>IF(N127="zákl. prenesená",J127,0)</f>
        <v>0</v>
      </c>
      <c r="BH127" s="229">
        <f>IF(N127="zníž. prenesená",J127,0)</f>
        <v>0</v>
      </c>
      <c r="BI127" s="229">
        <f>IF(N127="nulová",J127,0)</f>
        <v>0</v>
      </c>
      <c r="BJ127" s="14" t="s">
        <v>162</v>
      </c>
      <c r="BK127" s="229">
        <f>ROUND(I127*H127,2)</f>
        <v>0</v>
      </c>
      <c r="BL127" s="14" t="s">
        <v>161</v>
      </c>
      <c r="BM127" s="228" t="s">
        <v>804</v>
      </c>
    </row>
    <row r="128" s="2" customFormat="1" ht="21.75" customHeight="1">
      <c r="A128" s="35"/>
      <c r="B128" s="36"/>
      <c r="C128" s="230" t="s">
        <v>162</v>
      </c>
      <c r="D128" s="230" t="s">
        <v>193</v>
      </c>
      <c r="E128" s="231" t="s">
        <v>805</v>
      </c>
      <c r="F128" s="232" t="s">
        <v>806</v>
      </c>
      <c r="G128" s="233" t="s">
        <v>807</v>
      </c>
      <c r="H128" s="234">
        <v>21.558</v>
      </c>
      <c r="I128" s="235"/>
      <c r="J128" s="236">
        <f>ROUND(I128*H128,2)</f>
        <v>0</v>
      </c>
      <c r="K128" s="237"/>
      <c r="L128" s="238"/>
      <c r="M128" s="239" t="s">
        <v>1</v>
      </c>
      <c r="N128" s="240" t="s">
        <v>41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171</v>
      </c>
      <c r="AT128" s="228" t="s">
        <v>193</v>
      </c>
      <c r="AU128" s="228" t="s">
        <v>162</v>
      </c>
      <c r="AY128" s="14" t="s">
        <v>155</v>
      </c>
      <c r="BE128" s="229">
        <f>IF(N128="základná",J128,0)</f>
        <v>0</v>
      </c>
      <c r="BF128" s="229">
        <f>IF(N128="znížená",J128,0)</f>
        <v>0</v>
      </c>
      <c r="BG128" s="229">
        <f>IF(N128="zákl. prenesená",J128,0)</f>
        <v>0</v>
      </c>
      <c r="BH128" s="229">
        <f>IF(N128="zníž. prenesená",J128,0)</f>
        <v>0</v>
      </c>
      <c r="BI128" s="229">
        <f>IF(N128="nulová",J128,0)</f>
        <v>0</v>
      </c>
      <c r="BJ128" s="14" t="s">
        <v>162</v>
      </c>
      <c r="BK128" s="229">
        <f>ROUND(I128*H128,2)</f>
        <v>0</v>
      </c>
      <c r="BL128" s="14" t="s">
        <v>161</v>
      </c>
      <c r="BM128" s="228" t="s">
        <v>808</v>
      </c>
    </row>
    <row r="129" s="2" customFormat="1" ht="16.5" customHeight="1">
      <c r="A129" s="35"/>
      <c r="B129" s="36"/>
      <c r="C129" s="216" t="s">
        <v>165</v>
      </c>
      <c r="D129" s="216" t="s">
        <v>157</v>
      </c>
      <c r="E129" s="217" t="s">
        <v>809</v>
      </c>
      <c r="F129" s="218" t="s">
        <v>810</v>
      </c>
      <c r="G129" s="219" t="s">
        <v>237</v>
      </c>
      <c r="H129" s="220">
        <v>27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41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161</v>
      </c>
      <c r="AT129" s="228" t="s">
        <v>157</v>
      </c>
      <c r="AU129" s="228" t="s">
        <v>162</v>
      </c>
      <c r="AY129" s="14" t="s">
        <v>155</v>
      </c>
      <c r="BE129" s="229">
        <f>IF(N129="základná",J129,0)</f>
        <v>0</v>
      </c>
      <c r="BF129" s="229">
        <f>IF(N129="znížená",J129,0)</f>
        <v>0</v>
      </c>
      <c r="BG129" s="229">
        <f>IF(N129="zákl. prenesená",J129,0)</f>
        <v>0</v>
      </c>
      <c r="BH129" s="229">
        <f>IF(N129="zníž. prenesená",J129,0)</f>
        <v>0</v>
      </c>
      <c r="BI129" s="229">
        <f>IF(N129="nulová",J129,0)</f>
        <v>0</v>
      </c>
      <c r="BJ129" s="14" t="s">
        <v>162</v>
      </c>
      <c r="BK129" s="229">
        <f>ROUND(I129*H129,2)</f>
        <v>0</v>
      </c>
      <c r="BL129" s="14" t="s">
        <v>161</v>
      </c>
      <c r="BM129" s="228" t="s">
        <v>811</v>
      </c>
    </row>
    <row r="130" s="2" customFormat="1" ht="21.75" customHeight="1">
      <c r="A130" s="35"/>
      <c r="B130" s="36"/>
      <c r="C130" s="230" t="s">
        <v>161</v>
      </c>
      <c r="D130" s="230" t="s">
        <v>193</v>
      </c>
      <c r="E130" s="231" t="s">
        <v>812</v>
      </c>
      <c r="F130" s="232" t="s">
        <v>813</v>
      </c>
      <c r="G130" s="233" t="s">
        <v>237</v>
      </c>
      <c r="H130" s="234">
        <v>27</v>
      </c>
      <c r="I130" s="235"/>
      <c r="J130" s="236">
        <f>ROUND(I130*H130,2)</f>
        <v>0</v>
      </c>
      <c r="K130" s="237"/>
      <c r="L130" s="238"/>
      <c r="M130" s="239" t="s">
        <v>1</v>
      </c>
      <c r="N130" s="240" t="s">
        <v>41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171</v>
      </c>
      <c r="AT130" s="228" t="s">
        <v>193</v>
      </c>
      <c r="AU130" s="228" t="s">
        <v>162</v>
      </c>
      <c r="AY130" s="14" t="s">
        <v>155</v>
      </c>
      <c r="BE130" s="229">
        <f>IF(N130="základná",J130,0)</f>
        <v>0</v>
      </c>
      <c r="BF130" s="229">
        <f>IF(N130="znížená",J130,0)</f>
        <v>0</v>
      </c>
      <c r="BG130" s="229">
        <f>IF(N130="zákl. prenesená",J130,0)</f>
        <v>0</v>
      </c>
      <c r="BH130" s="229">
        <f>IF(N130="zníž. prenesená",J130,0)</f>
        <v>0</v>
      </c>
      <c r="BI130" s="229">
        <f>IF(N130="nulová",J130,0)</f>
        <v>0</v>
      </c>
      <c r="BJ130" s="14" t="s">
        <v>162</v>
      </c>
      <c r="BK130" s="229">
        <f>ROUND(I130*H130,2)</f>
        <v>0</v>
      </c>
      <c r="BL130" s="14" t="s">
        <v>161</v>
      </c>
      <c r="BM130" s="228" t="s">
        <v>814</v>
      </c>
    </row>
    <row r="131" s="2" customFormat="1" ht="16.5" customHeight="1">
      <c r="A131" s="35"/>
      <c r="B131" s="36"/>
      <c r="C131" s="216" t="s">
        <v>172</v>
      </c>
      <c r="D131" s="216" t="s">
        <v>157</v>
      </c>
      <c r="E131" s="217" t="s">
        <v>809</v>
      </c>
      <c r="F131" s="218" t="s">
        <v>810</v>
      </c>
      <c r="G131" s="219" t="s">
        <v>237</v>
      </c>
      <c r="H131" s="220">
        <v>17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41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161</v>
      </c>
      <c r="AT131" s="228" t="s">
        <v>157</v>
      </c>
      <c r="AU131" s="228" t="s">
        <v>162</v>
      </c>
      <c r="AY131" s="14" t="s">
        <v>155</v>
      </c>
      <c r="BE131" s="229">
        <f>IF(N131="základná",J131,0)</f>
        <v>0</v>
      </c>
      <c r="BF131" s="229">
        <f>IF(N131="znížená",J131,0)</f>
        <v>0</v>
      </c>
      <c r="BG131" s="229">
        <f>IF(N131="zákl. prenesená",J131,0)</f>
        <v>0</v>
      </c>
      <c r="BH131" s="229">
        <f>IF(N131="zníž. prenesená",J131,0)</f>
        <v>0</v>
      </c>
      <c r="BI131" s="229">
        <f>IF(N131="nulová",J131,0)</f>
        <v>0</v>
      </c>
      <c r="BJ131" s="14" t="s">
        <v>162</v>
      </c>
      <c r="BK131" s="229">
        <f>ROUND(I131*H131,2)</f>
        <v>0</v>
      </c>
      <c r="BL131" s="14" t="s">
        <v>161</v>
      </c>
      <c r="BM131" s="228" t="s">
        <v>815</v>
      </c>
    </row>
    <row r="132" s="2" customFormat="1" ht="21.75" customHeight="1">
      <c r="A132" s="35"/>
      <c r="B132" s="36"/>
      <c r="C132" s="230" t="s">
        <v>168</v>
      </c>
      <c r="D132" s="230" t="s">
        <v>193</v>
      </c>
      <c r="E132" s="231" t="s">
        <v>816</v>
      </c>
      <c r="F132" s="232" t="s">
        <v>817</v>
      </c>
      <c r="G132" s="233" t="s">
        <v>237</v>
      </c>
      <c r="H132" s="234">
        <v>17</v>
      </c>
      <c r="I132" s="235"/>
      <c r="J132" s="236">
        <f>ROUND(I132*H132,2)</f>
        <v>0</v>
      </c>
      <c r="K132" s="237"/>
      <c r="L132" s="238"/>
      <c r="M132" s="239" t="s">
        <v>1</v>
      </c>
      <c r="N132" s="240" t="s">
        <v>41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171</v>
      </c>
      <c r="AT132" s="228" t="s">
        <v>193</v>
      </c>
      <c r="AU132" s="228" t="s">
        <v>162</v>
      </c>
      <c r="AY132" s="14" t="s">
        <v>155</v>
      </c>
      <c r="BE132" s="229">
        <f>IF(N132="základná",J132,0)</f>
        <v>0</v>
      </c>
      <c r="BF132" s="229">
        <f>IF(N132="znížená",J132,0)</f>
        <v>0</v>
      </c>
      <c r="BG132" s="229">
        <f>IF(N132="zákl. prenesená",J132,0)</f>
        <v>0</v>
      </c>
      <c r="BH132" s="229">
        <f>IF(N132="zníž. prenesená",J132,0)</f>
        <v>0</v>
      </c>
      <c r="BI132" s="229">
        <f>IF(N132="nulová",J132,0)</f>
        <v>0</v>
      </c>
      <c r="BJ132" s="14" t="s">
        <v>162</v>
      </c>
      <c r="BK132" s="229">
        <f>ROUND(I132*H132,2)</f>
        <v>0</v>
      </c>
      <c r="BL132" s="14" t="s">
        <v>161</v>
      </c>
      <c r="BM132" s="228" t="s">
        <v>818</v>
      </c>
    </row>
    <row r="133" s="2" customFormat="1" ht="16.5" customHeight="1">
      <c r="A133" s="35"/>
      <c r="B133" s="36"/>
      <c r="C133" s="216" t="s">
        <v>178</v>
      </c>
      <c r="D133" s="216" t="s">
        <v>157</v>
      </c>
      <c r="E133" s="217" t="s">
        <v>819</v>
      </c>
      <c r="F133" s="218" t="s">
        <v>820</v>
      </c>
      <c r="G133" s="219" t="s">
        <v>237</v>
      </c>
      <c r="H133" s="220">
        <v>20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41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161</v>
      </c>
      <c r="AT133" s="228" t="s">
        <v>157</v>
      </c>
      <c r="AU133" s="228" t="s">
        <v>162</v>
      </c>
      <c r="AY133" s="14" t="s">
        <v>155</v>
      </c>
      <c r="BE133" s="229">
        <f>IF(N133="základná",J133,0)</f>
        <v>0</v>
      </c>
      <c r="BF133" s="229">
        <f>IF(N133="znížená",J133,0)</f>
        <v>0</v>
      </c>
      <c r="BG133" s="229">
        <f>IF(N133="zákl. prenesená",J133,0)</f>
        <v>0</v>
      </c>
      <c r="BH133" s="229">
        <f>IF(N133="zníž. prenesená",J133,0)</f>
        <v>0</v>
      </c>
      <c r="BI133" s="229">
        <f>IF(N133="nulová",J133,0)</f>
        <v>0</v>
      </c>
      <c r="BJ133" s="14" t="s">
        <v>162</v>
      </c>
      <c r="BK133" s="229">
        <f>ROUND(I133*H133,2)</f>
        <v>0</v>
      </c>
      <c r="BL133" s="14" t="s">
        <v>161</v>
      </c>
      <c r="BM133" s="228" t="s">
        <v>821</v>
      </c>
    </row>
    <row r="134" s="2" customFormat="1" ht="21.75" customHeight="1">
      <c r="A134" s="35"/>
      <c r="B134" s="36"/>
      <c r="C134" s="230" t="s">
        <v>171</v>
      </c>
      <c r="D134" s="230" t="s">
        <v>193</v>
      </c>
      <c r="E134" s="231" t="s">
        <v>822</v>
      </c>
      <c r="F134" s="232" t="s">
        <v>823</v>
      </c>
      <c r="G134" s="233" t="s">
        <v>237</v>
      </c>
      <c r="H134" s="234">
        <v>20</v>
      </c>
      <c r="I134" s="235"/>
      <c r="J134" s="236">
        <f>ROUND(I134*H134,2)</f>
        <v>0</v>
      </c>
      <c r="K134" s="237"/>
      <c r="L134" s="238"/>
      <c r="M134" s="239" t="s">
        <v>1</v>
      </c>
      <c r="N134" s="240" t="s">
        <v>41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171</v>
      </c>
      <c r="AT134" s="228" t="s">
        <v>193</v>
      </c>
      <c r="AU134" s="228" t="s">
        <v>162</v>
      </c>
      <c r="AY134" s="14" t="s">
        <v>155</v>
      </c>
      <c r="BE134" s="229">
        <f>IF(N134="základná",J134,0)</f>
        <v>0</v>
      </c>
      <c r="BF134" s="229">
        <f>IF(N134="znížená",J134,0)</f>
        <v>0</v>
      </c>
      <c r="BG134" s="229">
        <f>IF(N134="zákl. prenesená",J134,0)</f>
        <v>0</v>
      </c>
      <c r="BH134" s="229">
        <f>IF(N134="zníž. prenesená",J134,0)</f>
        <v>0</v>
      </c>
      <c r="BI134" s="229">
        <f>IF(N134="nulová",J134,0)</f>
        <v>0</v>
      </c>
      <c r="BJ134" s="14" t="s">
        <v>162</v>
      </c>
      <c r="BK134" s="229">
        <f>ROUND(I134*H134,2)</f>
        <v>0</v>
      </c>
      <c r="BL134" s="14" t="s">
        <v>161</v>
      </c>
      <c r="BM134" s="228" t="s">
        <v>824</v>
      </c>
    </row>
    <row r="135" s="2" customFormat="1" ht="21.75" customHeight="1">
      <c r="A135" s="35"/>
      <c r="B135" s="36"/>
      <c r="C135" s="216" t="s">
        <v>185</v>
      </c>
      <c r="D135" s="216" t="s">
        <v>157</v>
      </c>
      <c r="E135" s="217" t="s">
        <v>825</v>
      </c>
      <c r="F135" s="218" t="s">
        <v>826</v>
      </c>
      <c r="G135" s="219" t="s">
        <v>443</v>
      </c>
      <c r="H135" s="220">
        <v>7.5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41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161</v>
      </c>
      <c r="AT135" s="228" t="s">
        <v>157</v>
      </c>
      <c r="AU135" s="228" t="s">
        <v>162</v>
      </c>
      <c r="AY135" s="14" t="s">
        <v>155</v>
      </c>
      <c r="BE135" s="229">
        <f>IF(N135="základná",J135,0)</f>
        <v>0</v>
      </c>
      <c r="BF135" s="229">
        <f>IF(N135="znížená",J135,0)</f>
        <v>0</v>
      </c>
      <c r="BG135" s="229">
        <f>IF(N135="zákl. prenesená",J135,0)</f>
        <v>0</v>
      </c>
      <c r="BH135" s="229">
        <f>IF(N135="zníž. prenesená",J135,0)</f>
        <v>0</v>
      </c>
      <c r="BI135" s="229">
        <f>IF(N135="nulová",J135,0)</f>
        <v>0</v>
      </c>
      <c r="BJ135" s="14" t="s">
        <v>162</v>
      </c>
      <c r="BK135" s="229">
        <f>ROUND(I135*H135,2)</f>
        <v>0</v>
      </c>
      <c r="BL135" s="14" t="s">
        <v>161</v>
      </c>
      <c r="BM135" s="228" t="s">
        <v>827</v>
      </c>
    </row>
    <row r="136" s="2" customFormat="1" ht="21.75" customHeight="1">
      <c r="A136" s="35"/>
      <c r="B136" s="36"/>
      <c r="C136" s="230" t="s">
        <v>109</v>
      </c>
      <c r="D136" s="230" t="s">
        <v>193</v>
      </c>
      <c r="E136" s="231" t="s">
        <v>828</v>
      </c>
      <c r="F136" s="232" t="s">
        <v>829</v>
      </c>
      <c r="G136" s="233" t="s">
        <v>443</v>
      </c>
      <c r="H136" s="234">
        <v>7.5</v>
      </c>
      <c r="I136" s="235"/>
      <c r="J136" s="236">
        <f>ROUND(I136*H136,2)</f>
        <v>0</v>
      </c>
      <c r="K136" s="237"/>
      <c r="L136" s="238"/>
      <c r="M136" s="239" t="s">
        <v>1</v>
      </c>
      <c r="N136" s="240" t="s">
        <v>41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171</v>
      </c>
      <c r="AT136" s="228" t="s">
        <v>193</v>
      </c>
      <c r="AU136" s="228" t="s">
        <v>162</v>
      </c>
      <c r="AY136" s="14" t="s">
        <v>155</v>
      </c>
      <c r="BE136" s="229">
        <f>IF(N136="základná",J136,0)</f>
        <v>0</v>
      </c>
      <c r="BF136" s="229">
        <f>IF(N136="znížená",J136,0)</f>
        <v>0</v>
      </c>
      <c r="BG136" s="229">
        <f>IF(N136="zákl. prenesená",J136,0)</f>
        <v>0</v>
      </c>
      <c r="BH136" s="229">
        <f>IF(N136="zníž. prenesená",J136,0)</f>
        <v>0</v>
      </c>
      <c r="BI136" s="229">
        <f>IF(N136="nulová",J136,0)</f>
        <v>0</v>
      </c>
      <c r="BJ136" s="14" t="s">
        <v>162</v>
      </c>
      <c r="BK136" s="229">
        <f>ROUND(I136*H136,2)</f>
        <v>0</v>
      </c>
      <c r="BL136" s="14" t="s">
        <v>161</v>
      </c>
      <c r="BM136" s="228" t="s">
        <v>830</v>
      </c>
    </row>
    <row r="137" s="2" customFormat="1" ht="21.75" customHeight="1">
      <c r="A137" s="35"/>
      <c r="B137" s="36"/>
      <c r="C137" s="230" t="s">
        <v>192</v>
      </c>
      <c r="D137" s="230" t="s">
        <v>193</v>
      </c>
      <c r="E137" s="231" t="s">
        <v>831</v>
      </c>
      <c r="F137" s="232" t="s">
        <v>832</v>
      </c>
      <c r="G137" s="233" t="s">
        <v>237</v>
      </c>
      <c r="H137" s="234">
        <v>0.503</v>
      </c>
      <c r="I137" s="235"/>
      <c r="J137" s="236">
        <f>ROUND(I137*H137,2)</f>
        <v>0</v>
      </c>
      <c r="K137" s="237"/>
      <c r="L137" s="238"/>
      <c r="M137" s="239" t="s">
        <v>1</v>
      </c>
      <c r="N137" s="240" t="s">
        <v>41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171</v>
      </c>
      <c r="AT137" s="228" t="s">
        <v>193</v>
      </c>
      <c r="AU137" s="228" t="s">
        <v>162</v>
      </c>
      <c r="AY137" s="14" t="s">
        <v>155</v>
      </c>
      <c r="BE137" s="229">
        <f>IF(N137="základná",J137,0)</f>
        <v>0</v>
      </c>
      <c r="BF137" s="229">
        <f>IF(N137="znížená",J137,0)</f>
        <v>0</v>
      </c>
      <c r="BG137" s="229">
        <f>IF(N137="zákl. prenesená",J137,0)</f>
        <v>0</v>
      </c>
      <c r="BH137" s="229">
        <f>IF(N137="zníž. prenesená",J137,0)</f>
        <v>0</v>
      </c>
      <c r="BI137" s="229">
        <f>IF(N137="nulová",J137,0)</f>
        <v>0</v>
      </c>
      <c r="BJ137" s="14" t="s">
        <v>162</v>
      </c>
      <c r="BK137" s="229">
        <f>ROUND(I137*H137,2)</f>
        <v>0</v>
      </c>
      <c r="BL137" s="14" t="s">
        <v>161</v>
      </c>
      <c r="BM137" s="228" t="s">
        <v>833</v>
      </c>
    </row>
    <row r="138" s="2" customFormat="1" ht="16.5" customHeight="1">
      <c r="A138" s="35"/>
      <c r="B138" s="36"/>
      <c r="C138" s="216" t="s">
        <v>177</v>
      </c>
      <c r="D138" s="216" t="s">
        <v>157</v>
      </c>
      <c r="E138" s="217" t="s">
        <v>834</v>
      </c>
      <c r="F138" s="218" t="s">
        <v>835</v>
      </c>
      <c r="G138" s="219" t="s">
        <v>443</v>
      </c>
      <c r="H138" s="220">
        <v>107.79000000000001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41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161</v>
      </c>
      <c r="AT138" s="228" t="s">
        <v>157</v>
      </c>
      <c r="AU138" s="228" t="s">
        <v>162</v>
      </c>
      <c r="AY138" s="14" t="s">
        <v>155</v>
      </c>
      <c r="BE138" s="229">
        <f>IF(N138="základná",J138,0)</f>
        <v>0</v>
      </c>
      <c r="BF138" s="229">
        <f>IF(N138="znížená",J138,0)</f>
        <v>0</v>
      </c>
      <c r="BG138" s="229">
        <f>IF(N138="zákl. prenesená",J138,0)</f>
        <v>0</v>
      </c>
      <c r="BH138" s="229">
        <f>IF(N138="zníž. prenesená",J138,0)</f>
        <v>0</v>
      </c>
      <c r="BI138" s="229">
        <f>IF(N138="nulová",J138,0)</f>
        <v>0</v>
      </c>
      <c r="BJ138" s="14" t="s">
        <v>162</v>
      </c>
      <c r="BK138" s="229">
        <f>ROUND(I138*H138,2)</f>
        <v>0</v>
      </c>
      <c r="BL138" s="14" t="s">
        <v>161</v>
      </c>
      <c r="BM138" s="228" t="s">
        <v>836</v>
      </c>
    </row>
    <row r="139" s="12" customFormat="1" ht="25.92" customHeight="1">
      <c r="A139" s="12"/>
      <c r="B139" s="200"/>
      <c r="C139" s="201"/>
      <c r="D139" s="202" t="s">
        <v>74</v>
      </c>
      <c r="E139" s="203" t="s">
        <v>514</v>
      </c>
      <c r="F139" s="203" t="s">
        <v>515</v>
      </c>
      <c r="G139" s="201"/>
      <c r="H139" s="201"/>
      <c r="I139" s="204"/>
      <c r="J139" s="205">
        <f>BK139</f>
        <v>0</v>
      </c>
      <c r="K139" s="201"/>
      <c r="L139" s="206"/>
      <c r="M139" s="207"/>
      <c r="N139" s="208"/>
      <c r="O139" s="208"/>
      <c r="P139" s="209">
        <f>P140+P146+P150+P158+P174</f>
        <v>0</v>
      </c>
      <c r="Q139" s="208"/>
      <c r="R139" s="209">
        <f>R140+R146+R150+R158+R174</f>
        <v>0</v>
      </c>
      <c r="S139" s="208"/>
      <c r="T139" s="210">
        <f>T140+T146+T150+T158+T174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1" t="s">
        <v>162</v>
      </c>
      <c r="AT139" s="212" t="s">
        <v>74</v>
      </c>
      <c r="AU139" s="212" t="s">
        <v>75</v>
      </c>
      <c r="AY139" s="211" t="s">
        <v>155</v>
      </c>
      <c r="BK139" s="213">
        <f>BK140+BK146+BK150+BK158+BK174</f>
        <v>0</v>
      </c>
    </row>
    <row r="140" s="12" customFormat="1" ht="22.8" customHeight="1">
      <c r="A140" s="12"/>
      <c r="B140" s="200"/>
      <c r="C140" s="201"/>
      <c r="D140" s="202" t="s">
        <v>74</v>
      </c>
      <c r="E140" s="214" t="s">
        <v>546</v>
      </c>
      <c r="F140" s="214" t="s">
        <v>547</v>
      </c>
      <c r="G140" s="201"/>
      <c r="H140" s="201"/>
      <c r="I140" s="204"/>
      <c r="J140" s="215">
        <f>BK140</f>
        <v>0</v>
      </c>
      <c r="K140" s="201"/>
      <c r="L140" s="206"/>
      <c r="M140" s="207"/>
      <c r="N140" s="208"/>
      <c r="O140" s="208"/>
      <c r="P140" s="209">
        <f>SUM(P141:P145)</f>
        <v>0</v>
      </c>
      <c r="Q140" s="208"/>
      <c r="R140" s="209">
        <f>SUM(R141:R145)</f>
        <v>0</v>
      </c>
      <c r="S140" s="208"/>
      <c r="T140" s="210">
        <f>SUM(T141:T145)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1" t="s">
        <v>162</v>
      </c>
      <c r="AT140" s="212" t="s">
        <v>74</v>
      </c>
      <c r="AU140" s="212" t="s">
        <v>83</v>
      </c>
      <c r="AY140" s="211" t="s">
        <v>155</v>
      </c>
      <c r="BK140" s="213">
        <f>SUM(BK141:BK145)</f>
        <v>0</v>
      </c>
    </row>
    <row r="141" s="2" customFormat="1" ht="21.75" customHeight="1">
      <c r="A141" s="35"/>
      <c r="B141" s="36"/>
      <c r="C141" s="216" t="s">
        <v>200</v>
      </c>
      <c r="D141" s="216" t="s">
        <v>157</v>
      </c>
      <c r="E141" s="217" t="s">
        <v>837</v>
      </c>
      <c r="F141" s="218" t="s">
        <v>838</v>
      </c>
      <c r="G141" s="219" t="s">
        <v>443</v>
      </c>
      <c r="H141" s="220">
        <v>160.81999999999999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41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184</v>
      </c>
      <c r="AT141" s="228" t="s">
        <v>157</v>
      </c>
      <c r="AU141" s="228" t="s">
        <v>162</v>
      </c>
      <c r="AY141" s="14" t="s">
        <v>155</v>
      </c>
      <c r="BE141" s="229">
        <f>IF(N141="základná",J141,0)</f>
        <v>0</v>
      </c>
      <c r="BF141" s="229">
        <f>IF(N141="znížená",J141,0)</f>
        <v>0</v>
      </c>
      <c r="BG141" s="229">
        <f>IF(N141="zákl. prenesená",J141,0)</f>
        <v>0</v>
      </c>
      <c r="BH141" s="229">
        <f>IF(N141="zníž. prenesená",J141,0)</f>
        <v>0</v>
      </c>
      <c r="BI141" s="229">
        <f>IF(N141="nulová",J141,0)</f>
        <v>0</v>
      </c>
      <c r="BJ141" s="14" t="s">
        <v>162</v>
      </c>
      <c r="BK141" s="229">
        <f>ROUND(I141*H141,2)</f>
        <v>0</v>
      </c>
      <c r="BL141" s="14" t="s">
        <v>184</v>
      </c>
      <c r="BM141" s="228" t="s">
        <v>839</v>
      </c>
    </row>
    <row r="142" s="2" customFormat="1" ht="21.75" customHeight="1">
      <c r="A142" s="35"/>
      <c r="B142" s="36"/>
      <c r="C142" s="216" t="s">
        <v>204</v>
      </c>
      <c r="D142" s="216" t="s">
        <v>157</v>
      </c>
      <c r="E142" s="217" t="s">
        <v>840</v>
      </c>
      <c r="F142" s="218" t="s">
        <v>841</v>
      </c>
      <c r="G142" s="219" t="s">
        <v>443</v>
      </c>
      <c r="H142" s="220">
        <v>90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41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184</v>
      </c>
      <c r="AT142" s="228" t="s">
        <v>157</v>
      </c>
      <c r="AU142" s="228" t="s">
        <v>162</v>
      </c>
      <c r="AY142" s="14" t="s">
        <v>155</v>
      </c>
      <c r="BE142" s="229">
        <f>IF(N142="základná",J142,0)</f>
        <v>0</v>
      </c>
      <c r="BF142" s="229">
        <f>IF(N142="znížená",J142,0)</f>
        <v>0</v>
      </c>
      <c r="BG142" s="229">
        <f>IF(N142="zákl. prenesená",J142,0)</f>
        <v>0</v>
      </c>
      <c r="BH142" s="229">
        <f>IF(N142="zníž. prenesená",J142,0)</f>
        <v>0</v>
      </c>
      <c r="BI142" s="229">
        <f>IF(N142="nulová",J142,0)</f>
        <v>0</v>
      </c>
      <c r="BJ142" s="14" t="s">
        <v>162</v>
      </c>
      <c r="BK142" s="229">
        <f>ROUND(I142*H142,2)</f>
        <v>0</v>
      </c>
      <c r="BL142" s="14" t="s">
        <v>184</v>
      </c>
      <c r="BM142" s="228" t="s">
        <v>842</v>
      </c>
    </row>
    <row r="143" s="2" customFormat="1" ht="21.75" customHeight="1">
      <c r="A143" s="35"/>
      <c r="B143" s="36"/>
      <c r="C143" s="230" t="s">
        <v>209</v>
      </c>
      <c r="D143" s="230" t="s">
        <v>193</v>
      </c>
      <c r="E143" s="231" t="s">
        <v>843</v>
      </c>
      <c r="F143" s="232" t="s">
        <v>844</v>
      </c>
      <c r="G143" s="233" t="s">
        <v>443</v>
      </c>
      <c r="H143" s="234">
        <v>91.799999999999997</v>
      </c>
      <c r="I143" s="235"/>
      <c r="J143" s="236">
        <f>ROUND(I143*H143,2)</f>
        <v>0</v>
      </c>
      <c r="K143" s="237"/>
      <c r="L143" s="238"/>
      <c r="M143" s="239" t="s">
        <v>1</v>
      </c>
      <c r="N143" s="240" t="s">
        <v>41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223</v>
      </c>
      <c r="AT143" s="228" t="s">
        <v>193</v>
      </c>
      <c r="AU143" s="228" t="s">
        <v>162</v>
      </c>
      <c r="AY143" s="14" t="s">
        <v>155</v>
      </c>
      <c r="BE143" s="229">
        <f>IF(N143="základná",J143,0)</f>
        <v>0</v>
      </c>
      <c r="BF143" s="229">
        <f>IF(N143="znížená",J143,0)</f>
        <v>0</v>
      </c>
      <c r="BG143" s="229">
        <f>IF(N143="zákl. prenesená",J143,0)</f>
        <v>0</v>
      </c>
      <c r="BH143" s="229">
        <f>IF(N143="zníž. prenesená",J143,0)</f>
        <v>0</v>
      </c>
      <c r="BI143" s="229">
        <f>IF(N143="nulová",J143,0)</f>
        <v>0</v>
      </c>
      <c r="BJ143" s="14" t="s">
        <v>162</v>
      </c>
      <c r="BK143" s="229">
        <f>ROUND(I143*H143,2)</f>
        <v>0</v>
      </c>
      <c r="BL143" s="14" t="s">
        <v>184</v>
      </c>
      <c r="BM143" s="228" t="s">
        <v>845</v>
      </c>
    </row>
    <row r="144" s="2" customFormat="1" ht="21.75" customHeight="1">
      <c r="A144" s="35"/>
      <c r="B144" s="36"/>
      <c r="C144" s="230" t="s">
        <v>184</v>
      </c>
      <c r="D144" s="230" t="s">
        <v>193</v>
      </c>
      <c r="E144" s="231" t="s">
        <v>846</v>
      </c>
      <c r="F144" s="232" t="s">
        <v>847</v>
      </c>
      <c r="G144" s="233" t="s">
        <v>443</v>
      </c>
      <c r="H144" s="234">
        <v>164.036</v>
      </c>
      <c r="I144" s="235"/>
      <c r="J144" s="236">
        <f>ROUND(I144*H144,2)</f>
        <v>0</v>
      </c>
      <c r="K144" s="237"/>
      <c r="L144" s="238"/>
      <c r="M144" s="239" t="s">
        <v>1</v>
      </c>
      <c r="N144" s="240" t="s">
        <v>41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223</v>
      </c>
      <c r="AT144" s="228" t="s">
        <v>193</v>
      </c>
      <c r="AU144" s="228" t="s">
        <v>162</v>
      </c>
      <c r="AY144" s="14" t="s">
        <v>155</v>
      </c>
      <c r="BE144" s="229">
        <f>IF(N144="základná",J144,0)</f>
        <v>0</v>
      </c>
      <c r="BF144" s="229">
        <f>IF(N144="znížená",J144,0)</f>
        <v>0</v>
      </c>
      <c r="BG144" s="229">
        <f>IF(N144="zákl. prenesená",J144,0)</f>
        <v>0</v>
      </c>
      <c r="BH144" s="229">
        <f>IF(N144="zníž. prenesená",J144,0)</f>
        <v>0</v>
      </c>
      <c r="BI144" s="229">
        <f>IF(N144="nulová",J144,0)</f>
        <v>0</v>
      </c>
      <c r="BJ144" s="14" t="s">
        <v>162</v>
      </c>
      <c r="BK144" s="229">
        <f>ROUND(I144*H144,2)</f>
        <v>0</v>
      </c>
      <c r="BL144" s="14" t="s">
        <v>184</v>
      </c>
      <c r="BM144" s="228" t="s">
        <v>848</v>
      </c>
    </row>
    <row r="145" s="2" customFormat="1" ht="21.75" customHeight="1">
      <c r="A145" s="35"/>
      <c r="B145" s="36"/>
      <c r="C145" s="216" t="s">
        <v>216</v>
      </c>
      <c r="D145" s="216" t="s">
        <v>157</v>
      </c>
      <c r="E145" s="217" t="s">
        <v>569</v>
      </c>
      <c r="F145" s="218" t="s">
        <v>570</v>
      </c>
      <c r="G145" s="219" t="s">
        <v>196</v>
      </c>
      <c r="H145" s="220">
        <v>0.029999999999999999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41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184</v>
      </c>
      <c r="AT145" s="228" t="s">
        <v>157</v>
      </c>
      <c r="AU145" s="228" t="s">
        <v>162</v>
      </c>
      <c r="AY145" s="14" t="s">
        <v>155</v>
      </c>
      <c r="BE145" s="229">
        <f>IF(N145="základná",J145,0)</f>
        <v>0</v>
      </c>
      <c r="BF145" s="229">
        <f>IF(N145="znížená",J145,0)</f>
        <v>0</v>
      </c>
      <c r="BG145" s="229">
        <f>IF(N145="zákl. prenesená",J145,0)</f>
        <v>0</v>
      </c>
      <c r="BH145" s="229">
        <f>IF(N145="zníž. prenesená",J145,0)</f>
        <v>0</v>
      </c>
      <c r="BI145" s="229">
        <f>IF(N145="nulová",J145,0)</f>
        <v>0</v>
      </c>
      <c r="BJ145" s="14" t="s">
        <v>162</v>
      </c>
      <c r="BK145" s="229">
        <f>ROUND(I145*H145,2)</f>
        <v>0</v>
      </c>
      <c r="BL145" s="14" t="s">
        <v>184</v>
      </c>
      <c r="BM145" s="228" t="s">
        <v>849</v>
      </c>
    </row>
    <row r="146" s="12" customFormat="1" ht="22.8" customHeight="1">
      <c r="A146" s="12"/>
      <c r="B146" s="200"/>
      <c r="C146" s="201"/>
      <c r="D146" s="202" t="s">
        <v>74</v>
      </c>
      <c r="E146" s="214" t="s">
        <v>850</v>
      </c>
      <c r="F146" s="214" t="s">
        <v>851</v>
      </c>
      <c r="G146" s="201"/>
      <c r="H146" s="201"/>
      <c r="I146" s="204"/>
      <c r="J146" s="215">
        <f>BK146</f>
        <v>0</v>
      </c>
      <c r="K146" s="201"/>
      <c r="L146" s="206"/>
      <c r="M146" s="207"/>
      <c r="N146" s="208"/>
      <c r="O146" s="208"/>
      <c r="P146" s="209">
        <f>SUM(P147:P149)</f>
        <v>0</v>
      </c>
      <c r="Q146" s="208"/>
      <c r="R146" s="209">
        <f>SUM(R147:R149)</f>
        <v>0</v>
      </c>
      <c r="S146" s="208"/>
      <c r="T146" s="210">
        <f>SUM(T147:T149)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1" t="s">
        <v>162</v>
      </c>
      <c r="AT146" s="212" t="s">
        <v>74</v>
      </c>
      <c r="AU146" s="212" t="s">
        <v>83</v>
      </c>
      <c r="AY146" s="211" t="s">
        <v>155</v>
      </c>
      <c r="BK146" s="213">
        <f>SUM(BK147:BK149)</f>
        <v>0</v>
      </c>
    </row>
    <row r="147" s="2" customFormat="1" ht="21.75" customHeight="1">
      <c r="A147" s="35"/>
      <c r="B147" s="36"/>
      <c r="C147" s="216" t="s">
        <v>188</v>
      </c>
      <c r="D147" s="216" t="s">
        <v>157</v>
      </c>
      <c r="E147" s="217" t="s">
        <v>852</v>
      </c>
      <c r="F147" s="218" t="s">
        <v>853</v>
      </c>
      <c r="G147" s="219" t="s">
        <v>443</v>
      </c>
      <c r="H147" s="220">
        <v>25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41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184</v>
      </c>
      <c r="AT147" s="228" t="s">
        <v>157</v>
      </c>
      <c r="AU147" s="228" t="s">
        <v>162</v>
      </c>
      <c r="AY147" s="14" t="s">
        <v>155</v>
      </c>
      <c r="BE147" s="229">
        <f>IF(N147="základná",J147,0)</f>
        <v>0</v>
      </c>
      <c r="BF147" s="229">
        <f>IF(N147="znížená",J147,0)</f>
        <v>0</v>
      </c>
      <c r="BG147" s="229">
        <f>IF(N147="zákl. prenesená",J147,0)</f>
        <v>0</v>
      </c>
      <c r="BH147" s="229">
        <f>IF(N147="zníž. prenesená",J147,0)</f>
        <v>0</v>
      </c>
      <c r="BI147" s="229">
        <f>IF(N147="nulová",J147,0)</f>
        <v>0</v>
      </c>
      <c r="BJ147" s="14" t="s">
        <v>162</v>
      </c>
      <c r="BK147" s="229">
        <f>ROUND(I147*H147,2)</f>
        <v>0</v>
      </c>
      <c r="BL147" s="14" t="s">
        <v>184</v>
      </c>
      <c r="BM147" s="228" t="s">
        <v>854</v>
      </c>
    </row>
    <row r="148" s="2" customFormat="1" ht="21.75" customHeight="1">
      <c r="A148" s="35"/>
      <c r="B148" s="36"/>
      <c r="C148" s="216" t="s">
        <v>224</v>
      </c>
      <c r="D148" s="216" t="s">
        <v>157</v>
      </c>
      <c r="E148" s="217" t="s">
        <v>855</v>
      </c>
      <c r="F148" s="218" t="s">
        <v>856</v>
      </c>
      <c r="G148" s="219" t="s">
        <v>443</v>
      </c>
      <c r="H148" s="220">
        <v>65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41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184</v>
      </c>
      <c r="AT148" s="228" t="s">
        <v>157</v>
      </c>
      <c r="AU148" s="228" t="s">
        <v>162</v>
      </c>
      <c r="AY148" s="14" t="s">
        <v>155</v>
      </c>
      <c r="BE148" s="229">
        <f>IF(N148="základná",J148,0)</f>
        <v>0</v>
      </c>
      <c r="BF148" s="229">
        <f>IF(N148="znížená",J148,0)</f>
        <v>0</v>
      </c>
      <c r="BG148" s="229">
        <f>IF(N148="zákl. prenesená",J148,0)</f>
        <v>0</v>
      </c>
      <c r="BH148" s="229">
        <f>IF(N148="zníž. prenesená",J148,0)</f>
        <v>0</v>
      </c>
      <c r="BI148" s="229">
        <f>IF(N148="nulová",J148,0)</f>
        <v>0</v>
      </c>
      <c r="BJ148" s="14" t="s">
        <v>162</v>
      </c>
      <c r="BK148" s="229">
        <f>ROUND(I148*H148,2)</f>
        <v>0</v>
      </c>
      <c r="BL148" s="14" t="s">
        <v>184</v>
      </c>
      <c r="BM148" s="228" t="s">
        <v>857</v>
      </c>
    </row>
    <row r="149" s="2" customFormat="1" ht="21.75" customHeight="1">
      <c r="A149" s="35"/>
      <c r="B149" s="36"/>
      <c r="C149" s="216" t="s">
        <v>7</v>
      </c>
      <c r="D149" s="216" t="s">
        <v>157</v>
      </c>
      <c r="E149" s="217" t="s">
        <v>858</v>
      </c>
      <c r="F149" s="218" t="s">
        <v>859</v>
      </c>
      <c r="G149" s="219" t="s">
        <v>443</v>
      </c>
      <c r="H149" s="220">
        <v>80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41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184</v>
      </c>
      <c r="AT149" s="228" t="s">
        <v>157</v>
      </c>
      <c r="AU149" s="228" t="s">
        <v>162</v>
      </c>
      <c r="AY149" s="14" t="s">
        <v>155</v>
      </c>
      <c r="BE149" s="229">
        <f>IF(N149="základná",J149,0)</f>
        <v>0</v>
      </c>
      <c r="BF149" s="229">
        <f>IF(N149="znížená",J149,0)</f>
        <v>0</v>
      </c>
      <c r="BG149" s="229">
        <f>IF(N149="zákl. prenesená",J149,0)</f>
        <v>0</v>
      </c>
      <c r="BH149" s="229">
        <f>IF(N149="zníž. prenesená",J149,0)</f>
        <v>0</v>
      </c>
      <c r="BI149" s="229">
        <f>IF(N149="nulová",J149,0)</f>
        <v>0</v>
      </c>
      <c r="BJ149" s="14" t="s">
        <v>162</v>
      </c>
      <c r="BK149" s="229">
        <f>ROUND(I149*H149,2)</f>
        <v>0</v>
      </c>
      <c r="BL149" s="14" t="s">
        <v>184</v>
      </c>
      <c r="BM149" s="228" t="s">
        <v>860</v>
      </c>
    </row>
    <row r="150" s="12" customFormat="1" ht="22.8" customHeight="1">
      <c r="A150" s="12"/>
      <c r="B150" s="200"/>
      <c r="C150" s="201"/>
      <c r="D150" s="202" t="s">
        <v>74</v>
      </c>
      <c r="E150" s="214" t="s">
        <v>861</v>
      </c>
      <c r="F150" s="214" t="s">
        <v>862</v>
      </c>
      <c r="G150" s="201"/>
      <c r="H150" s="201"/>
      <c r="I150" s="204"/>
      <c r="J150" s="215">
        <f>BK150</f>
        <v>0</v>
      </c>
      <c r="K150" s="201"/>
      <c r="L150" s="206"/>
      <c r="M150" s="207"/>
      <c r="N150" s="208"/>
      <c r="O150" s="208"/>
      <c r="P150" s="209">
        <f>SUM(P151:P157)</f>
        <v>0</v>
      </c>
      <c r="Q150" s="208"/>
      <c r="R150" s="209">
        <f>SUM(R151:R157)</f>
        <v>0</v>
      </c>
      <c r="S150" s="208"/>
      <c r="T150" s="210">
        <f>SUM(T151:T157)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1" t="s">
        <v>162</v>
      </c>
      <c r="AT150" s="212" t="s">
        <v>74</v>
      </c>
      <c r="AU150" s="212" t="s">
        <v>83</v>
      </c>
      <c r="AY150" s="211" t="s">
        <v>155</v>
      </c>
      <c r="BK150" s="213">
        <f>SUM(BK151:BK157)</f>
        <v>0</v>
      </c>
    </row>
    <row r="151" s="2" customFormat="1" ht="33" customHeight="1">
      <c r="A151" s="35"/>
      <c r="B151" s="36"/>
      <c r="C151" s="216" t="s">
        <v>231</v>
      </c>
      <c r="D151" s="216" t="s">
        <v>157</v>
      </c>
      <c r="E151" s="217" t="s">
        <v>863</v>
      </c>
      <c r="F151" s="218" t="s">
        <v>864</v>
      </c>
      <c r="G151" s="219" t="s">
        <v>443</v>
      </c>
      <c r="H151" s="220">
        <v>15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41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184</v>
      </c>
      <c r="AT151" s="228" t="s">
        <v>157</v>
      </c>
      <c r="AU151" s="228" t="s">
        <v>162</v>
      </c>
      <c r="AY151" s="14" t="s">
        <v>155</v>
      </c>
      <c r="BE151" s="229">
        <f>IF(N151="základná",J151,0)</f>
        <v>0</v>
      </c>
      <c r="BF151" s="229">
        <f>IF(N151="znížená",J151,0)</f>
        <v>0</v>
      </c>
      <c r="BG151" s="229">
        <f>IF(N151="zákl. prenesená",J151,0)</f>
        <v>0</v>
      </c>
      <c r="BH151" s="229">
        <f>IF(N151="zníž. prenesená",J151,0)</f>
        <v>0</v>
      </c>
      <c r="BI151" s="229">
        <f>IF(N151="nulová",J151,0)</f>
        <v>0</v>
      </c>
      <c r="BJ151" s="14" t="s">
        <v>162</v>
      </c>
      <c r="BK151" s="229">
        <f>ROUND(I151*H151,2)</f>
        <v>0</v>
      </c>
      <c r="BL151" s="14" t="s">
        <v>184</v>
      </c>
      <c r="BM151" s="228" t="s">
        <v>865</v>
      </c>
    </row>
    <row r="152" s="2" customFormat="1" ht="21.75" customHeight="1">
      <c r="A152" s="35"/>
      <c r="B152" s="36"/>
      <c r="C152" s="216" t="s">
        <v>203</v>
      </c>
      <c r="D152" s="216" t="s">
        <v>157</v>
      </c>
      <c r="E152" s="217" t="s">
        <v>866</v>
      </c>
      <c r="F152" s="218" t="s">
        <v>867</v>
      </c>
      <c r="G152" s="219" t="s">
        <v>443</v>
      </c>
      <c r="H152" s="220">
        <v>160.81999999999999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41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184</v>
      </c>
      <c r="AT152" s="228" t="s">
        <v>157</v>
      </c>
      <c r="AU152" s="228" t="s">
        <v>162</v>
      </c>
      <c r="AY152" s="14" t="s">
        <v>155</v>
      </c>
      <c r="BE152" s="229">
        <f>IF(N152="základná",J152,0)</f>
        <v>0</v>
      </c>
      <c r="BF152" s="229">
        <f>IF(N152="znížená",J152,0)</f>
        <v>0</v>
      </c>
      <c r="BG152" s="229">
        <f>IF(N152="zákl. prenesená",J152,0)</f>
        <v>0</v>
      </c>
      <c r="BH152" s="229">
        <f>IF(N152="zníž. prenesená",J152,0)</f>
        <v>0</v>
      </c>
      <c r="BI152" s="229">
        <f>IF(N152="nulová",J152,0)</f>
        <v>0</v>
      </c>
      <c r="BJ152" s="14" t="s">
        <v>162</v>
      </c>
      <c r="BK152" s="229">
        <f>ROUND(I152*H152,2)</f>
        <v>0</v>
      </c>
      <c r="BL152" s="14" t="s">
        <v>184</v>
      </c>
      <c r="BM152" s="228" t="s">
        <v>868</v>
      </c>
    </row>
    <row r="153" s="2" customFormat="1" ht="21.75" customHeight="1">
      <c r="A153" s="35"/>
      <c r="B153" s="36"/>
      <c r="C153" s="216" t="s">
        <v>239</v>
      </c>
      <c r="D153" s="216" t="s">
        <v>157</v>
      </c>
      <c r="E153" s="217" t="s">
        <v>869</v>
      </c>
      <c r="F153" s="218" t="s">
        <v>870</v>
      </c>
      <c r="G153" s="219" t="s">
        <v>443</v>
      </c>
      <c r="H153" s="220">
        <v>75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41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184</v>
      </c>
      <c r="AT153" s="228" t="s">
        <v>157</v>
      </c>
      <c r="AU153" s="228" t="s">
        <v>162</v>
      </c>
      <c r="AY153" s="14" t="s">
        <v>155</v>
      </c>
      <c r="BE153" s="229">
        <f>IF(N153="základná",J153,0)</f>
        <v>0</v>
      </c>
      <c r="BF153" s="229">
        <f>IF(N153="znížená",J153,0)</f>
        <v>0</v>
      </c>
      <c r="BG153" s="229">
        <f>IF(N153="zákl. prenesená",J153,0)</f>
        <v>0</v>
      </c>
      <c r="BH153" s="229">
        <f>IF(N153="zníž. prenesená",J153,0)</f>
        <v>0</v>
      </c>
      <c r="BI153" s="229">
        <f>IF(N153="nulová",J153,0)</f>
        <v>0</v>
      </c>
      <c r="BJ153" s="14" t="s">
        <v>162</v>
      </c>
      <c r="BK153" s="229">
        <f>ROUND(I153*H153,2)</f>
        <v>0</v>
      </c>
      <c r="BL153" s="14" t="s">
        <v>184</v>
      </c>
      <c r="BM153" s="228" t="s">
        <v>871</v>
      </c>
    </row>
    <row r="154" s="2" customFormat="1" ht="21.75" customHeight="1">
      <c r="A154" s="35"/>
      <c r="B154" s="36"/>
      <c r="C154" s="216" t="s">
        <v>207</v>
      </c>
      <c r="D154" s="216" t="s">
        <v>157</v>
      </c>
      <c r="E154" s="217" t="s">
        <v>872</v>
      </c>
      <c r="F154" s="218" t="s">
        <v>873</v>
      </c>
      <c r="G154" s="219" t="s">
        <v>874</v>
      </c>
      <c r="H154" s="220">
        <v>1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41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184</v>
      </c>
      <c r="AT154" s="228" t="s">
        <v>157</v>
      </c>
      <c r="AU154" s="228" t="s">
        <v>162</v>
      </c>
      <c r="AY154" s="14" t="s">
        <v>155</v>
      </c>
      <c r="BE154" s="229">
        <f>IF(N154="základná",J154,0)</f>
        <v>0</v>
      </c>
      <c r="BF154" s="229">
        <f>IF(N154="znížená",J154,0)</f>
        <v>0</v>
      </c>
      <c r="BG154" s="229">
        <f>IF(N154="zákl. prenesená",J154,0)</f>
        <v>0</v>
      </c>
      <c r="BH154" s="229">
        <f>IF(N154="zníž. prenesená",J154,0)</f>
        <v>0</v>
      </c>
      <c r="BI154" s="229">
        <f>IF(N154="nulová",J154,0)</f>
        <v>0</v>
      </c>
      <c r="BJ154" s="14" t="s">
        <v>162</v>
      </c>
      <c r="BK154" s="229">
        <f>ROUND(I154*H154,2)</f>
        <v>0</v>
      </c>
      <c r="BL154" s="14" t="s">
        <v>184</v>
      </c>
      <c r="BM154" s="228" t="s">
        <v>875</v>
      </c>
    </row>
    <row r="155" s="2" customFormat="1" ht="33" customHeight="1">
      <c r="A155" s="35"/>
      <c r="B155" s="36"/>
      <c r="C155" s="230" t="s">
        <v>246</v>
      </c>
      <c r="D155" s="230" t="s">
        <v>193</v>
      </c>
      <c r="E155" s="231" t="s">
        <v>876</v>
      </c>
      <c r="F155" s="232" t="s">
        <v>877</v>
      </c>
      <c r="G155" s="233" t="s">
        <v>237</v>
      </c>
      <c r="H155" s="234">
        <v>1</v>
      </c>
      <c r="I155" s="235"/>
      <c r="J155" s="236">
        <f>ROUND(I155*H155,2)</f>
        <v>0</v>
      </c>
      <c r="K155" s="237"/>
      <c r="L155" s="238"/>
      <c r="M155" s="239" t="s">
        <v>1</v>
      </c>
      <c r="N155" s="240" t="s">
        <v>41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223</v>
      </c>
      <c r="AT155" s="228" t="s">
        <v>193</v>
      </c>
      <c r="AU155" s="228" t="s">
        <v>162</v>
      </c>
      <c r="AY155" s="14" t="s">
        <v>155</v>
      </c>
      <c r="BE155" s="229">
        <f>IF(N155="základná",J155,0)</f>
        <v>0</v>
      </c>
      <c r="BF155" s="229">
        <f>IF(N155="znížená",J155,0)</f>
        <v>0</v>
      </c>
      <c r="BG155" s="229">
        <f>IF(N155="zákl. prenesená",J155,0)</f>
        <v>0</v>
      </c>
      <c r="BH155" s="229">
        <f>IF(N155="zníž. prenesená",J155,0)</f>
        <v>0</v>
      </c>
      <c r="BI155" s="229">
        <f>IF(N155="nulová",J155,0)</f>
        <v>0</v>
      </c>
      <c r="BJ155" s="14" t="s">
        <v>162</v>
      </c>
      <c r="BK155" s="229">
        <f>ROUND(I155*H155,2)</f>
        <v>0</v>
      </c>
      <c r="BL155" s="14" t="s">
        <v>184</v>
      </c>
      <c r="BM155" s="228" t="s">
        <v>878</v>
      </c>
    </row>
    <row r="156" s="2" customFormat="1" ht="21.75" customHeight="1">
      <c r="A156" s="35"/>
      <c r="B156" s="36"/>
      <c r="C156" s="216" t="s">
        <v>212</v>
      </c>
      <c r="D156" s="216" t="s">
        <v>157</v>
      </c>
      <c r="E156" s="217" t="s">
        <v>879</v>
      </c>
      <c r="F156" s="218" t="s">
        <v>880</v>
      </c>
      <c r="G156" s="219" t="s">
        <v>443</v>
      </c>
      <c r="H156" s="220">
        <v>250.81999999999999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41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184</v>
      </c>
      <c r="AT156" s="228" t="s">
        <v>157</v>
      </c>
      <c r="AU156" s="228" t="s">
        <v>162</v>
      </c>
      <c r="AY156" s="14" t="s">
        <v>155</v>
      </c>
      <c r="BE156" s="229">
        <f>IF(N156="základná",J156,0)</f>
        <v>0</v>
      </c>
      <c r="BF156" s="229">
        <f>IF(N156="znížená",J156,0)</f>
        <v>0</v>
      </c>
      <c r="BG156" s="229">
        <f>IF(N156="zákl. prenesená",J156,0)</f>
        <v>0</v>
      </c>
      <c r="BH156" s="229">
        <f>IF(N156="zníž. prenesená",J156,0)</f>
        <v>0</v>
      </c>
      <c r="BI156" s="229">
        <f>IF(N156="nulová",J156,0)</f>
        <v>0</v>
      </c>
      <c r="BJ156" s="14" t="s">
        <v>162</v>
      </c>
      <c r="BK156" s="229">
        <f>ROUND(I156*H156,2)</f>
        <v>0</v>
      </c>
      <c r="BL156" s="14" t="s">
        <v>184</v>
      </c>
      <c r="BM156" s="228" t="s">
        <v>881</v>
      </c>
    </row>
    <row r="157" s="2" customFormat="1" ht="21.75" customHeight="1">
      <c r="A157" s="35"/>
      <c r="B157" s="36"/>
      <c r="C157" s="216" t="s">
        <v>253</v>
      </c>
      <c r="D157" s="216" t="s">
        <v>157</v>
      </c>
      <c r="E157" s="217" t="s">
        <v>882</v>
      </c>
      <c r="F157" s="218" t="s">
        <v>883</v>
      </c>
      <c r="G157" s="219" t="s">
        <v>196</v>
      </c>
      <c r="H157" s="220">
        <v>0.122</v>
      </c>
      <c r="I157" s="221"/>
      <c r="J157" s="222">
        <f>ROUND(I157*H157,2)</f>
        <v>0</v>
      </c>
      <c r="K157" s="223"/>
      <c r="L157" s="41"/>
      <c r="M157" s="224" t="s">
        <v>1</v>
      </c>
      <c r="N157" s="225" t="s">
        <v>41</v>
      </c>
      <c r="O157" s="88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184</v>
      </c>
      <c r="AT157" s="228" t="s">
        <v>157</v>
      </c>
      <c r="AU157" s="228" t="s">
        <v>162</v>
      </c>
      <c r="AY157" s="14" t="s">
        <v>155</v>
      </c>
      <c r="BE157" s="229">
        <f>IF(N157="základná",J157,0)</f>
        <v>0</v>
      </c>
      <c r="BF157" s="229">
        <f>IF(N157="znížená",J157,0)</f>
        <v>0</v>
      </c>
      <c r="BG157" s="229">
        <f>IF(N157="zákl. prenesená",J157,0)</f>
        <v>0</v>
      </c>
      <c r="BH157" s="229">
        <f>IF(N157="zníž. prenesená",J157,0)</f>
        <v>0</v>
      </c>
      <c r="BI157" s="229">
        <f>IF(N157="nulová",J157,0)</f>
        <v>0</v>
      </c>
      <c r="BJ157" s="14" t="s">
        <v>162</v>
      </c>
      <c r="BK157" s="229">
        <f>ROUND(I157*H157,2)</f>
        <v>0</v>
      </c>
      <c r="BL157" s="14" t="s">
        <v>184</v>
      </c>
      <c r="BM157" s="228" t="s">
        <v>884</v>
      </c>
    </row>
    <row r="158" s="12" customFormat="1" ht="22.8" customHeight="1">
      <c r="A158" s="12"/>
      <c r="B158" s="200"/>
      <c r="C158" s="201"/>
      <c r="D158" s="202" t="s">
        <v>74</v>
      </c>
      <c r="E158" s="214" t="s">
        <v>885</v>
      </c>
      <c r="F158" s="214" t="s">
        <v>886</v>
      </c>
      <c r="G158" s="201"/>
      <c r="H158" s="201"/>
      <c r="I158" s="204"/>
      <c r="J158" s="215">
        <f>BK158</f>
        <v>0</v>
      </c>
      <c r="K158" s="201"/>
      <c r="L158" s="206"/>
      <c r="M158" s="207"/>
      <c r="N158" s="208"/>
      <c r="O158" s="208"/>
      <c r="P158" s="209">
        <f>SUM(P159:P173)</f>
        <v>0</v>
      </c>
      <c r="Q158" s="208"/>
      <c r="R158" s="209">
        <f>SUM(R159:R173)</f>
        <v>0</v>
      </c>
      <c r="S158" s="208"/>
      <c r="T158" s="210">
        <f>SUM(T159:T173)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1" t="s">
        <v>162</v>
      </c>
      <c r="AT158" s="212" t="s">
        <v>74</v>
      </c>
      <c r="AU158" s="212" t="s">
        <v>83</v>
      </c>
      <c r="AY158" s="211" t="s">
        <v>155</v>
      </c>
      <c r="BK158" s="213">
        <f>SUM(BK159:BK173)</f>
        <v>0</v>
      </c>
    </row>
    <row r="159" s="2" customFormat="1" ht="21.75" customHeight="1">
      <c r="A159" s="35"/>
      <c r="B159" s="36"/>
      <c r="C159" s="216" t="s">
        <v>215</v>
      </c>
      <c r="D159" s="216" t="s">
        <v>157</v>
      </c>
      <c r="E159" s="217" t="s">
        <v>887</v>
      </c>
      <c r="F159" s="218" t="s">
        <v>888</v>
      </c>
      <c r="G159" s="219" t="s">
        <v>237</v>
      </c>
      <c r="H159" s="220">
        <v>10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41</v>
      </c>
      <c r="O159" s="88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184</v>
      </c>
      <c r="AT159" s="228" t="s">
        <v>157</v>
      </c>
      <c r="AU159" s="228" t="s">
        <v>162</v>
      </c>
      <c r="AY159" s="14" t="s">
        <v>155</v>
      </c>
      <c r="BE159" s="229">
        <f>IF(N159="základná",J159,0)</f>
        <v>0</v>
      </c>
      <c r="BF159" s="229">
        <f>IF(N159="znížená",J159,0)</f>
        <v>0</v>
      </c>
      <c r="BG159" s="229">
        <f>IF(N159="zákl. prenesená",J159,0)</f>
        <v>0</v>
      </c>
      <c r="BH159" s="229">
        <f>IF(N159="zníž. prenesená",J159,0)</f>
        <v>0</v>
      </c>
      <c r="BI159" s="229">
        <f>IF(N159="nulová",J159,0)</f>
        <v>0</v>
      </c>
      <c r="BJ159" s="14" t="s">
        <v>162</v>
      </c>
      <c r="BK159" s="229">
        <f>ROUND(I159*H159,2)</f>
        <v>0</v>
      </c>
      <c r="BL159" s="14" t="s">
        <v>184</v>
      </c>
      <c r="BM159" s="228" t="s">
        <v>889</v>
      </c>
    </row>
    <row r="160" s="2" customFormat="1" ht="21.75" customHeight="1">
      <c r="A160" s="35"/>
      <c r="B160" s="36"/>
      <c r="C160" s="216" t="s">
        <v>260</v>
      </c>
      <c r="D160" s="216" t="s">
        <v>157</v>
      </c>
      <c r="E160" s="217" t="s">
        <v>890</v>
      </c>
      <c r="F160" s="218" t="s">
        <v>891</v>
      </c>
      <c r="G160" s="219" t="s">
        <v>237</v>
      </c>
      <c r="H160" s="220">
        <v>21</v>
      </c>
      <c r="I160" s="221"/>
      <c r="J160" s="222">
        <f>ROUND(I160*H160,2)</f>
        <v>0</v>
      </c>
      <c r="K160" s="223"/>
      <c r="L160" s="41"/>
      <c r="M160" s="224" t="s">
        <v>1</v>
      </c>
      <c r="N160" s="225" t="s">
        <v>41</v>
      </c>
      <c r="O160" s="88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184</v>
      </c>
      <c r="AT160" s="228" t="s">
        <v>157</v>
      </c>
      <c r="AU160" s="228" t="s">
        <v>162</v>
      </c>
      <c r="AY160" s="14" t="s">
        <v>155</v>
      </c>
      <c r="BE160" s="229">
        <f>IF(N160="základná",J160,0)</f>
        <v>0</v>
      </c>
      <c r="BF160" s="229">
        <f>IF(N160="znížená",J160,0)</f>
        <v>0</v>
      </c>
      <c r="BG160" s="229">
        <f>IF(N160="zákl. prenesená",J160,0)</f>
        <v>0</v>
      </c>
      <c r="BH160" s="229">
        <f>IF(N160="zníž. prenesená",J160,0)</f>
        <v>0</v>
      </c>
      <c r="BI160" s="229">
        <f>IF(N160="nulová",J160,0)</f>
        <v>0</v>
      </c>
      <c r="BJ160" s="14" t="s">
        <v>162</v>
      </c>
      <c r="BK160" s="229">
        <f>ROUND(I160*H160,2)</f>
        <v>0</v>
      </c>
      <c r="BL160" s="14" t="s">
        <v>184</v>
      </c>
      <c r="BM160" s="228" t="s">
        <v>892</v>
      </c>
    </row>
    <row r="161" s="2" customFormat="1" ht="21.75" customHeight="1">
      <c r="A161" s="35"/>
      <c r="B161" s="36"/>
      <c r="C161" s="216" t="s">
        <v>220</v>
      </c>
      <c r="D161" s="216" t="s">
        <v>157</v>
      </c>
      <c r="E161" s="217" t="s">
        <v>893</v>
      </c>
      <c r="F161" s="218" t="s">
        <v>894</v>
      </c>
      <c r="G161" s="219" t="s">
        <v>237</v>
      </c>
      <c r="H161" s="220">
        <v>6</v>
      </c>
      <c r="I161" s="221"/>
      <c r="J161" s="222">
        <f>ROUND(I161*H161,2)</f>
        <v>0</v>
      </c>
      <c r="K161" s="223"/>
      <c r="L161" s="41"/>
      <c r="M161" s="224" t="s">
        <v>1</v>
      </c>
      <c r="N161" s="225" t="s">
        <v>41</v>
      </c>
      <c r="O161" s="88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184</v>
      </c>
      <c r="AT161" s="228" t="s">
        <v>157</v>
      </c>
      <c r="AU161" s="228" t="s">
        <v>162</v>
      </c>
      <c r="AY161" s="14" t="s">
        <v>155</v>
      </c>
      <c r="BE161" s="229">
        <f>IF(N161="základná",J161,0)</f>
        <v>0</v>
      </c>
      <c r="BF161" s="229">
        <f>IF(N161="znížená",J161,0)</f>
        <v>0</v>
      </c>
      <c r="BG161" s="229">
        <f>IF(N161="zákl. prenesená",J161,0)</f>
        <v>0</v>
      </c>
      <c r="BH161" s="229">
        <f>IF(N161="zníž. prenesená",J161,0)</f>
        <v>0</v>
      </c>
      <c r="BI161" s="229">
        <f>IF(N161="nulová",J161,0)</f>
        <v>0</v>
      </c>
      <c r="BJ161" s="14" t="s">
        <v>162</v>
      </c>
      <c r="BK161" s="229">
        <f>ROUND(I161*H161,2)</f>
        <v>0</v>
      </c>
      <c r="BL161" s="14" t="s">
        <v>184</v>
      </c>
      <c r="BM161" s="228" t="s">
        <v>895</v>
      </c>
    </row>
    <row r="162" s="2" customFormat="1" ht="21.75" customHeight="1">
      <c r="A162" s="35"/>
      <c r="B162" s="36"/>
      <c r="C162" s="230" t="s">
        <v>267</v>
      </c>
      <c r="D162" s="230" t="s">
        <v>193</v>
      </c>
      <c r="E162" s="231" t="s">
        <v>896</v>
      </c>
      <c r="F162" s="232" t="s">
        <v>897</v>
      </c>
      <c r="G162" s="233" t="s">
        <v>237</v>
      </c>
      <c r="H162" s="234">
        <v>10</v>
      </c>
      <c r="I162" s="235"/>
      <c r="J162" s="236">
        <f>ROUND(I162*H162,2)</f>
        <v>0</v>
      </c>
      <c r="K162" s="237"/>
      <c r="L162" s="238"/>
      <c r="M162" s="239" t="s">
        <v>1</v>
      </c>
      <c r="N162" s="240" t="s">
        <v>41</v>
      </c>
      <c r="O162" s="88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223</v>
      </c>
      <c r="AT162" s="228" t="s">
        <v>193</v>
      </c>
      <c r="AU162" s="228" t="s">
        <v>162</v>
      </c>
      <c r="AY162" s="14" t="s">
        <v>155</v>
      </c>
      <c r="BE162" s="229">
        <f>IF(N162="základná",J162,0)</f>
        <v>0</v>
      </c>
      <c r="BF162" s="229">
        <f>IF(N162="znížená",J162,0)</f>
        <v>0</v>
      </c>
      <c r="BG162" s="229">
        <f>IF(N162="zákl. prenesená",J162,0)</f>
        <v>0</v>
      </c>
      <c r="BH162" s="229">
        <f>IF(N162="zníž. prenesená",J162,0)</f>
        <v>0</v>
      </c>
      <c r="BI162" s="229">
        <f>IF(N162="nulová",J162,0)</f>
        <v>0</v>
      </c>
      <c r="BJ162" s="14" t="s">
        <v>162</v>
      </c>
      <c r="BK162" s="229">
        <f>ROUND(I162*H162,2)</f>
        <v>0</v>
      </c>
      <c r="BL162" s="14" t="s">
        <v>184</v>
      </c>
      <c r="BM162" s="228" t="s">
        <v>898</v>
      </c>
    </row>
    <row r="163" s="2" customFormat="1" ht="21.75" customHeight="1">
      <c r="A163" s="35"/>
      <c r="B163" s="36"/>
      <c r="C163" s="216" t="s">
        <v>223</v>
      </c>
      <c r="D163" s="216" t="s">
        <v>157</v>
      </c>
      <c r="E163" s="217" t="s">
        <v>899</v>
      </c>
      <c r="F163" s="218" t="s">
        <v>900</v>
      </c>
      <c r="G163" s="219" t="s">
        <v>874</v>
      </c>
      <c r="H163" s="220">
        <v>25</v>
      </c>
      <c r="I163" s="221"/>
      <c r="J163" s="222">
        <f>ROUND(I163*H163,2)</f>
        <v>0</v>
      </c>
      <c r="K163" s="223"/>
      <c r="L163" s="41"/>
      <c r="M163" s="224" t="s">
        <v>1</v>
      </c>
      <c r="N163" s="225" t="s">
        <v>41</v>
      </c>
      <c r="O163" s="88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184</v>
      </c>
      <c r="AT163" s="228" t="s">
        <v>157</v>
      </c>
      <c r="AU163" s="228" t="s">
        <v>162</v>
      </c>
      <c r="AY163" s="14" t="s">
        <v>155</v>
      </c>
      <c r="BE163" s="229">
        <f>IF(N163="základná",J163,0)</f>
        <v>0</v>
      </c>
      <c r="BF163" s="229">
        <f>IF(N163="znížená",J163,0)</f>
        <v>0</v>
      </c>
      <c r="BG163" s="229">
        <f>IF(N163="zákl. prenesená",J163,0)</f>
        <v>0</v>
      </c>
      <c r="BH163" s="229">
        <f>IF(N163="zníž. prenesená",J163,0)</f>
        <v>0</v>
      </c>
      <c r="BI163" s="229">
        <f>IF(N163="nulová",J163,0)</f>
        <v>0</v>
      </c>
      <c r="BJ163" s="14" t="s">
        <v>162</v>
      </c>
      <c r="BK163" s="229">
        <f>ROUND(I163*H163,2)</f>
        <v>0</v>
      </c>
      <c r="BL163" s="14" t="s">
        <v>184</v>
      </c>
      <c r="BM163" s="228" t="s">
        <v>901</v>
      </c>
    </row>
    <row r="164" s="2" customFormat="1" ht="16.5" customHeight="1">
      <c r="A164" s="35"/>
      <c r="B164" s="36"/>
      <c r="C164" s="230" t="s">
        <v>274</v>
      </c>
      <c r="D164" s="230" t="s">
        <v>193</v>
      </c>
      <c r="E164" s="231" t="s">
        <v>902</v>
      </c>
      <c r="F164" s="232" t="s">
        <v>903</v>
      </c>
      <c r="G164" s="233" t="s">
        <v>237</v>
      </c>
      <c r="H164" s="234">
        <v>25</v>
      </c>
      <c r="I164" s="235"/>
      <c r="J164" s="236">
        <f>ROUND(I164*H164,2)</f>
        <v>0</v>
      </c>
      <c r="K164" s="237"/>
      <c r="L164" s="238"/>
      <c r="M164" s="239" t="s">
        <v>1</v>
      </c>
      <c r="N164" s="240" t="s">
        <v>41</v>
      </c>
      <c r="O164" s="88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223</v>
      </c>
      <c r="AT164" s="228" t="s">
        <v>193</v>
      </c>
      <c r="AU164" s="228" t="s">
        <v>162</v>
      </c>
      <c r="AY164" s="14" t="s">
        <v>155</v>
      </c>
      <c r="BE164" s="229">
        <f>IF(N164="základná",J164,0)</f>
        <v>0</v>
      </c>
      <c r="BF164" s="229">
        <f>IF(N164="znížená",J164,0)</f>
        <v>0</v>
      </c>
      <c r="BG164" s="229">
        <f>IF(N164="zákl. prenesená",J164,0)</f>
        <v>0</v>
      </c>
      <c r="BH164" s="229">
        <f>IF(N164="zníž. prenesená",J164,0)</f>
        <v>0</v>
      </c>
      <c r="BI164" s="229">
        <f>IF(N164="nulová",J164,0)</f>
        <v>0</v>
      </c>
      <c r="BJ164" s="14" t="s">
        <v>162</v>
      </c>
      <c r="BK164" s="229">
        <f>ROUND(I164*H164,2)</f>
        <v>0</v>
      </c>
      <c r="BL164" s="14" t="s">
        <v>184</v>
      </c>
      <c r="BM164" s="228" t="s">
        <v>904</v>
      </c>
    </row>
    <row r="165" s="2" customFormat="1" ht="21.75" customHeight="1">
      <c r="A165" s="35"/>
      <c r="B165" s="36"/>
      <c r="C165" s="216" t="s">
        <v>227</v>
      </c>
      <c r="D165" s="216" t="s">
        <v>157</v>
      </c>
      <c r="E165" s="217" t="s">
        <v>905</v>
      </c>
      <c r="F165" s="218" t="s">
        <v>906</v>
      </c>
      <c r="G165" s="219" t="s">
        <v>237</v>
      </c>
      <c r="H165" s="220">
        <v>16</v>
      </c>
      <c r="I165" s="221"/>
      <c r="J165" s="222">
        <f>ROUND(I165*H165,2)</f>
        <v>0</v>
      </c>
      <c r="K165" s="223"/>
      <c r="L165" s="41"/>
      <c r="M165" s="224" t="s">
        <v>1</v>
      </c>
      <c r="N165" s="225" t="s">
        <v>41</v>
      </c>
      <c r="O165" s="88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184</v>
      </c>
      <c r="AT165" s="228" t="s">
        <v>157</v>
      </c>
      <c r="AU165" s="228" t="s">
        <v>162</v>
      </c>
      <c r="AY165" s="14" t="s">
        <v>155</v>
      </c>
      <c r="BE165" s="229">
        <f>IF(N165="základná",J165,0)</f>
        <v>0</v>
      </c>
      <c r="BF165" s="229">
        <f>IF(N165="znížená",J165,0)</f>
        <v>0</v>
      </c>
      <c r="BG165" s="229">
        <f>IF(N165="zákl. prenesená",J165,0)</f>
        <v>0</v>
      </c>
      <c r="BH165" s="229">
        <f>IF(N165="zníž. prenesená",J165,0)</f>
        <v>0</v>
      </c>
      <c r="BI165" s="229">
        <f>IF(N165="nulová",J165,0)</f>
        <v>0</v>
      </c>
      <c r="BJ165" s="14" t="s">
        <v>162</v>
      </c>
      <c r="BK165" s="229">
        <f>ROUND(I165*H165,2)</f>
        <v>0</v>
      </c>
      <c r="BL165" s="14" t="s">
        <v>184</v>
      </c>
      <c r="BM165" s="228" t="s">
        <v>907</v>
      </c>
    </row>
    <row r="166" s="2" customFormat="1" ht="21.75" customHeight="1">
      <c r="A166" s="35"/>
      <c r="B166" s="36"/>
      <c r="C166" s="230" t="s">
        <v>281</v>
      </c>
      <c r="D166" s="230" t="s">
        <v>193</v>
      </c>
      <c r="E166" s="231" t="s">
        <v>908</v>
      </c>
      <c r="F166" s="232" t="s">
        <v>909</v>
      </c>
      <c r="G166" s="233" t="s">
        <v>237</v>
      </c>
      <c r="H166" s="234">
        <v>16</v>
      </c>
      <c r="I166" s="235"/>
      <c r="J166" s="236">
        <f>ROUND(I166*H166,2)</f>
        <v>0</v>
      </c>
      <c r="K166" s="237"/>
      <c r="L166" s="238"/>
      <c r="M166" s="239" t="s">
        <v>1</v>
      </c>
      <c r="N166" s="240" t="s">
        <v>41</v>
      </c>
      <c r="O166" s="88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223</v>
      </c>
      <c r="AT166" s="228" t="s">
        <v>193</v>
      </c>
      <c r="AU166" s="228" t="s">
        <v>162</v>
      </c>
      <c r="AY166" s="14" t="s">
        <v>155</v>
      </c>
      <c r="BE166" s="229">
        <f>IF(N166="základná",J166,0)</f>
        <v>0</v>
      </c>
      <c r="BF166" s="229">
        <f>IF(N166="znížená",J166,0)</f>
        <v>0</v>
      </c>
      <c r="BG166" s="229">
        <f>IF(N166="zákl. prenesená",J166,0)</f>
        <v>0</v>
      </c>
      <c r="BH166" s="229">
        <f>IF(N166="zníž. prenesená",J166,0)</f>
        <v>0</v>
      </c>
      <c r="BI166" s="229">
        <f>IF(N166="nulová",J166,0)</f>
        <v>0</v>
      </c>
      <c r="BJ166" s="14" t="s">
        <v>162</v>
      </c>
      <c r="BK166" s="229">
        <f>ROUND(I166*H166,2)</f>
        <v>0</v>
      </c>
      <c r="BL166" s="14" t="s">
        <v>184</v>
      </c>
      <c r="BM166" s="228" t="s">
        <v>910</v>
      </c>
    </row>
    <row r="167" s="2" customFormat="1" ht="21.75" customHeight="1">
      <c r="A167" s="35"/>
      <c r="B167" s="36"/>
      <c r="C167" s="216" t="s">
        <v>230</v>
      </c>
      <c r="D167" s="216" t="s">
        <v>157</v>
      </c>
      <c r="E167" s="217" t="s">
        <v>911</v>
      </c>
      <c r="F167" s="218" t="s">
        <v>912</v>
      </c>
      <c r="G167" s="219" t="s">
        <v>237</v>
      </c>
      <c r="H167" s="220">
        <v>7</v>
      </c>
      <c r="I167" s="221"/>
      <c r="J167" s="222">
        <f>ROUND(I167*H167,2)</f>
        <v>0</v>
      </c>
      <c r="K167" s="223"/>
      <c r="L167" s="41"/>
      <c r="M167" s="224" t="s">
        <v>1</v>
      </c>
      <c r="N167" s="225" t="s">
        <v>41</v>
      </c>
      <c r="O167" s="88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184</v>
      </c>
      <c r="AT167" s="228" t="s">
        <v>157</v>
      </c>
      <c r="AU167" s="228" t="s">
        <v>162</v>
      </c>
      <c r="AY167" s="14" t="s">
        <v>155</v>
      </c>
      <c r="BE167" s="229">
        <f>IF(N167="základná",J167,0)</f>
        <v>0</v>
      </c>
      <c r="BF167" s="229">
        <f>IF(N167="znížená",J167,0)</f>
        <v>0</v>
      </c>
      <c r="BG167" s="229">
        <f>IF(N167="zákl. prenesená",J167,0)</f>
        <v>0</v>
      </c>
      <c r="BH167" s="229">
        <f>IF(N167="zníž. prenesená",J167,0)</f>
        <v>0</v>
      </c>
      <c r="BI167" s="229">
        <f>IF(N167="nulová",J167,0)</f>
        <v>0</v>
      </c>
      <c r="BJ167" s="14" t="s">
        <v>162</v>
      </c>
      <c r="BK167" s="229">
        <f>ROUND(I167*H167,2)</f>
        <v>0</v>
      </c>
      <c r="BL167" s="14" t="s">
        <v>184</v>
      </c>
      <c r="BM167" s="228" t="s">
        <v>913</v>
      </c>
    </row>
    <row r="168" s="2" customFormat="1" ht="21.75" customHeight="1">
      <c r="A168" s="35"/>
      <c r="B168" s="36"/>
      <c r="C168" s="230" t="s">
        <v>289</v>
      </c>
      <c r="D168" s="230" t="s">
        <v>193</v>
      </c>
      <c r="E168" s="231" t="s">
        <v>914</v>
      </c>
      <c r="F168" s="232" t="s">
        <v>915</v>
      </c>
      <c r="G168" s="233" t="s">
        <v>237</v>
      </c>
      <c r="H168" s="234">
        <v>7</v>
      </c>
      <c r="I168" s="235"/>
      <c r="J168" s="236">
        <f>ROUND(I168*H168,2)</f>
        <v>0</v>
      </c>
      <c r="K168" s="237"/>
      <c r="L168" s="238"/>
      <c r="M168" s="239" t="s">
        <v>1</v>
      </c>
      <c r="N168" s="240" t="s">
        <v>41</v>
      </c>
      <c r="O168" s="88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223</v>
      </c>
      <c r="AT168" s="228" t="s">
        <v>193</v>
      </c>
      <c r="AU168" s="228" t="s">
        <v>162</v>
      </c>
      <c r="AY168" s="14" t="s">
        <v>155</v>
      </c>
      <c r="BE168" s="229">
        <f>IF(N168="základná",J168,0)</f>
        <v>0</v>
      </c>
      <c r="BF168" s="229">
        <f>IF(N168="znížená",J168,0)</f>
        <v>0</v>
      </c>
      <c r="BG168" s="229">
        <f>IF(N168="zákl. prenesená",J168,0)</f>
        <v>0</v>
      </c>
      <c r="BH168" s="229">
        <f>IF(N168="zníž. prenesená",J168,0)</f>
        <v>0</v>
      </c>
      <c r="BI168" s="229">
        <f>IF(N168="nulová",J168,0)</f>
        <v>0</v>
      </c>
      <c r="BJ168" s="14" t="s">
        <v>162</v>
      </c>
      <c r="BK168" s="229">
        <f>ROUND(I168*H168,2)</f>
        <v>0</v>
      </c>
      <c r="BL168" s="14" t="s">
        <v>184</v>
      </c>
      <c r="BM168" s="228" t="s">
        <v>916</v>
      </c>
    </row>
    <row r="169" s="2" customFormat="1" ht="21.75" customHeight="1">
      <c r="A169" s="35"/>
      <c r="B169" s="36"/>
      <c r="C169" s="216" t="s">
        <v>234</v>
      </c>
      <c r="D169" s="216" t="s">
        <v>157</v>
      </c>
      <c r="E169" s="217" t="s">
        <v>917</v>
      </c>
      <c r="F169" s="218" t="s">
        <v>918</v>
      </c>
      <c r="G169" s="219" t="s">
        <v>237</v>
      </c>
      <c r="H169" s="220">
        <v>2</v>
      </c>
      <c r="I169" s="221"/>
      <c r="J169" s="222">
        <f>ROUND(I169*H169,2)</f>
        <v>0</v>
      </c>
      <c r="K169" s="223"/>
      <c r="L169" s="41"/>
      <c r="M169" s="224" t="s">
        <v>1</v>
      </c>
      <c r="N169" s="225" t="s">
        <v>41</v>
      </c>
      <c r="O169" s="88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184</v>
      </c>
      <c r="AT169" s="228" t="s">
        <v>157</v>
      </c>
      <c r="AU169" s="228" t="s">
        <v>162</v>
      </c>
      <c r="AY169" s="14" t="s">
        <v>155</v>
      </c>
      <c r="BE169" s="229">
        <f>IF(N169="základná",J169,0)</f>
        <v>0</v>
      </c>
      <c r="BF169" s="229">
        <f>IF(N169="znížená",J169,0)</f>
        <v>0</v>
      </c>
      <c r="BG169" s="229">
        <f>IF(N169="zákl. prenesená",J169,0)</f>
        <v>0</v>
      </c>
      <c r="BH169" s="229">
        <f>IF(N169="zníž. prenesená",J169,0)</f>
        <v>0</v>
      </c>
      <c r="BI169" s="229">
        <f>IF(N169="nulová",J169,0)</f>
        <v>0</v>
      </c>
      <c r="BJ169" s="14" t="s">
        <v>162</v>
      </c>
      <c r="BK169" s="229">
        <f>ROUND(I169*H169,2)</f>
        <v>0</v>
      </c>
      <c r="BL169" s="14" t="s">
        <v>184</v>
      </c>
      <c r="BM169" s="228" t="s">
        <v>919</v>
      </c>
    </row>
    <row r="170" s="2" customFormat="1" ht="33" customHeight="1">
      <c r="A170" s="35"/>
      <c r="B170" s="36"/>
      <c r="C170" s="230" t="s">
        <v>297</v>
      </c>
      <c r="D170" s="230" t="s">
        <v>193</v>
      </c>
      <c r="E170" s="231" t="s">
        <v>920</v>
      </c>
      <c r="F170" s="232" t="s">
        <v>921</v>
      </c>
      <c r="G170" s="233" t="s">
        <v>237</v>
      </c>
      <c r="H170" s="234">
        <v>2</v>
      </c>
      <c r="I170" s="235"/>
      <c r="J170" s="236">
        <f>ROUND(I170*H170,2)</f>
        <v>0</v>
      </c>
      <c r="K170" s="237"/>
      <c r="L170" s="238"/>
      <c r="M170" s="239" t="s">
        <v>1</v>
      </c>
      <c r="N170" s="240" t="s">
        <v>41</v>
      </c>
      <c r="O170" s="88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223</v>
      </c>
      <c r="AT170" s="228" t="s">
        <v>193</v>
      </c>
      <c r="AU170" s="228" t="s">
        <v>162</v>
      </c>
      <c r="AY170" s="14" t="s">
        <v>155</v>
      </c>
      <c r="BE170" s="229">
        <f>IF(N170="základná",J170,0)</f>
        <v>0</v>
      </c>
      <c r="BF170" s="229">
        <f>IF(N170="znížená",J170,0)</f>
        <v>0</v>
      </c>
      <c r="BG170" s="229">
        <f>IF(N170="zákl. prenesená",J170,0)</f>
        <v>0</v>
      </c>
      <c r="BH170" s="229">
        <f>IF(N170="zníž. prenesená",J170,0)</f>
        <v>0</v>
      </c>
      <c r="BI170" s="229">
        <f>IF(N170="nulová",J170,0)</f>
        <v>0</v>
      </c>
      <c r="BJ170" s="14" t="s">
        <v>162</v>
      </c>
      <c r="BK170" s="229">
        <f>ROUND(I170*H170,2)</f>
        <v>0</v>
      </c>
      <c r="BL170" s="14" t="s">
        <v>184</v>
      </c>
      <c r="BM170" s="228" t="s">
        <v>922</v>
      </c>
    </row>
    <row r="171" s="2" customFormat="1" ht="16.5" customHeight="1">
      <c r="A171" s="35"/>
      <c r="B171" s="36"/>
      <c r="C171" s="216" t="s">
        <v>238</v>
      </c>
      <c r="D171" s="216" t="s">
        <v>157</v>
      </c>
      <c r="E171" s="217" t="s">
        <v>923</v>
      </c>
      <c r="F171" s="218" t="s">
        <v>924</v>
      </c>
      <c r="G171" s="219" t="s">
        <v>237</v>
      </c>
      <c r="H171" s="220">
        <v>6</v>
      </c>
      <c r="I171" s="221"/>
      <c r="J171" s="222">
        <f>ROUND(I171*H171,2)</f>
        <v>0</v>
      </c>
      <c r="K171" s="223"/>
      <c r="L171" s="41"/>
      <c r="M171" s="224" t="s">
        <v>1</v>
      </c>
      <c r="N171" s="225" t="s">
        <v>41</v>
      </c>
      <c r="O171" s="88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184</v>
      </c>
      <c r="AT171" s="228" t="s">
        <v>157</v>
      </c>
      <c r="AU171" s="228" t="s">
        <v>162</v>
      </c>
      <c r="AY171" s="14" t="s">
        <v>155</v>
      </c>
      <c r="BE171" s="229">
        <f>IF(N171="základná",J171,0)</f>
        <v>0</v>
      </c>
      <c r="BF171" s="229">
        <f>IF(N171="znížená",J171,0)</f>
        <v>0</v>
      </c>
      <c r="BG171" s="229">
        <f>IF(N171="zákl. prenesená",J171,0)</f>
        <v>0</v>
      </c>
      <c r="BH171" s="229">
        <f>IF(N171="zníž. prenesená",J171,0)</f>
        <v>0</v>
      </c>
      <c r="BI171" s="229">
        <f>IF(N171="nulová",J171,0)</f>
        <v>0</v>
      </c>
      <c r="BJ171" s="14" t="s">
        <v>162</v>
      </c>
      <c r="BK171" s="229">
        <f>ROUND(I171*H171,2)</f>
        <v>0</v>
      </c>
      <c r="BL171" s="14" t="s">
        <v>184</v>
      </c>
      <c r="BM171" s="228" t="s">
        <v>925</v>
      </c>
    </row>
    <row r="172" s="2" customFormat="1" ht="16.5" customHeight="1">
      <c r="A172" s="35"/>
      <c r="B172" s="36"/>
      <c r="C172" s="230" t="s">
        <v>304</v>
      </c>
      <c r="D172" s="230" t="s">
        <v>193</v>
      </c>
      <c r="E172" s="231" t="s">
        <v>926</v>
      </c>
      <c r="F172" s="232" t="s">
        <v>927</v>
      </c>
      <c r="G172" s="233" t="s">
        <v>237</v>
      </c>
      <c r="H172" s="234">
        <v>6</v>
      </c>
      <c r="I172" s="235"/>
      <c r="J172" s="236">
        <f>ROUND(I172*H172,2)</f>
        <v>0</v>
      </c>
      <c r="K172" s="237"/>
      <c r="L172" s="238"/>
      <c r="M172" s="239" t="s">
        <v>1</v>
      </c>
      <c r="N172" s="240" t="s">
        <v>41</v>
      </c>
      <c r="O172" s="88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223</v>
      </c>
      <c r="AT172" s="228" t="s">
        <v>193</v>
      </c>
      <c r="AU172" s="228" t="s">
        <v>162</v>
      </c>
      <c r="AY172" s="14" t="s">
        <v>155</v>
      </c>
      <c r="BE172" s="229">
        <f>IF(N172="základná",J172,0)</f>
        <v>0</v>
      </c>
      <c r="BF172" s="229">
        <f>IF(N172="znížená",J172,0)</f>
        <v>0</v>
      </c>
      <c r="BG172" s="229">
        <f>IF(N172="zákl. prenesená",J172,0)</f>
        <v>0</v>
      </c>
      <c r="BH172" s="229">
        <f>IF(N172="zníž. prenesená",J172,0)</f>
        <v>0</v>
      </c>
      <c r="BI172" s="229">
        <f>IF(N172="nulová",J172,0)</f>
        <v>0</v>
      </c>
      <c r="BJ172" s="14" t="s">
        <v>162</v>
      </c>
      <c r="BK172" s="229">
        <f>ROUND(I172*H172,2)</f>
        <v>0</v>
      </c>
      <c r="BL172" s="14" t="s">
        <v>184</v>
      </c>
      <c r="BM172" s="228" t="s">
        <v>928</v>
      </c>
    </row>
    <row r="173" s="2" customFormat="1" ht="21.75" customHeight="1">
      <c r="A173" s="35"/>
      <c r="B173" s="36"/>
      <c r="C173" s="216" t="s">
        <v>242</v>
      </c>
      <c r="D173" s="216" t="s">
        <v>157</v>
      </c>
      <c r="E173" s="217" t="s">
        <v>929</v>
      </c>
      <c r="F173" s="218" t="s">
        <v>930</v>
      </c>
      <c r="G173" s="219" t="s">
        <v>196</v>
      </c>
      <c r="H173" s="220">
        <v>0.066000000000000003</v>
      </c>
      <c r="I173" s="221"/>
      <c r="J173" s="222">
        <f>ROUND(I173*H173,2)</f>
        <v>0</v>
      </c>
      <c r="K173" s="223"/>
      <c r="L173" s="41"/>
      <c r="M173" s="224" t="s">
        <v>1</v>
      </c>
      <c r="N173" s="225" t="s">
        <v>41</v>
      </c>
      <c r="O173" s="88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184</v>
      </c>
      <c r="AT173" s="228" t="s">
        <v>157</v>
      </c>
      <c r="AU173" s="228" t="s">
        <v>162</v>
      </c>
      <c r="AY173" s="14" t="s">
        <v>155</v>
      </c>
      <c r="BE173" s="229">
        <f>IF(N173="základná",J173,0)</f>
        <v>0</v>
      </c>
      <c r="BF173" s="229">
        <f>IF(N173="znížená",J173,0)</f>
        <v>0</v>
      </c>
      <c r="BG173" s="229">
        <f>IF(N173="zákl. prenesená",J173,0)</f>
        <v>0</v>
      </c>
      <c r="BH173" s="229">
        <f>IF(N173="zníž. prenesená",J173,0)</f>
        <v>0</v>
      </c>
      <c r="BI173" s="229">
        <f>IF(N173="nulová",J173,0)</f>
        <v>0</v>
      </c>
      <c r="BJ173" s="14" t="s">
        <v>162</v>
      </c>
      <c r="BK173" s="229">
        <f>ROUND(I173*H173,2)</f>
        <v>0</v>
      </c>
      <c r="BL173" s="14" t="s">
        <v>184</v>
      </c>
      <c r="BM173" s="228" t="s">
        <v>931</v>
      </c>
    </row>
    <row r="174" s="12" customFormat="1" ht="22.8" customHeight="1">
      <c r="A174" s="12"/>
      <c r="B174" s="200"/>
      <c r="C174" s="201"/>
      <c r="D174" s="202" t="s">
        <v>74</v>
      </c>
      <c r="E174" s="214" t="s">
        <v>932</v>
      </c>
      <c r="F174" s="214" t="s">
        <v>933</v>
      </c>
      <c r="G174" s="201"/>
      <c r="H174" s="201"/>
      <c r="I174" s="204"/>
      <c r="J174" s="215">
        <f>BK174</f>
        <v>0</v>
      </c>
      <c r="K174" s="201"/>
      <c r="L174" s="206"/>
      <c r="M174" s="207"/>
      <c r="N174" s="208"/>
      <c r="O174" s="208"/>
      <c r="P174" s="209">
        <f>SUM(P175:P203)</f>
        <v>0</v>
      </c>
      <c r="Q174" s="208"/>
      <c r="R174" s="209">
        <f>SUM(R175:R203)</f>
        <v>0</v>
      </c>
      <c r="S174" s="208"/>
      <c r="T174" s="210">
        <f>SUM(T175:T203)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1" t="s">
        <v>162</v>
      </c>
      <c r="AT174" s="212" t="s">
        <v>74</v>
      </c>
      <c r="AU174" s="212" t="s">
        <v>83</v>
      </c>
      <c r="AY174" s="211" t="s">
        <v>155</v>
      </c>
      <c r="BK174" s="213">
        <f>SUM(BK175:BK203)</f>
        <v>0</v>
      </c>
    </row>
    <row r="175" s="2" customFormat="1" ht="21.75" customHeight="1">
      <c r="A175" s="35"/>
      <c r="B175" s="36"/>
      <c r="C175" s="216" t="s">
        <v>311</v>
      </c>
      <c r="D175" s="216" t="s">
        <v>157</v>
      </c>
      <c r="E175" s="217" t="s">
        <v>934</v>
      </c>
      <c r="F175" s="218" t="s">
        <v>935</v>
      </c>
      <c r="G175" s="219" t="s">
        <v>237</v>
      </c>
      <c r="H175" s="220">
        <v>6</v>
      </c>
      <c r="I175" s="221"/>
      <c r="J175" s="222">
        <f>ROUND(I175*H175,2)</f>
        <v>0</v>
      </c>
      <c r="K175" s="223"/>
      <c r="L175" s="41"/>
      <c r="M175" s="224" t="s">
        <v>1</v>
      </c>
      <c r="N175" s="225" t="s">
        <v>41</v>
      </c>
      <c r="O175" s="88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8" t="s">
        <v>184</v>
      </c>
      <c r="AT175" s="228" t="s">
        <v>157</v>
      </c>
      <c r="AU175" s="228" t="s">
        <v>162</v>
      </c>
      <c r="AY175" s="14" t="s">
        <v>155</v>
      </c>
      <c r="BE175" s="229">
        <f>IF(N175="základná",J175,0)</f>
        <v>0</v>
      </c>
      <c r="BF175" s="229">
        <f>IF(N175="znížená",J175,0)</f>
        <v>0</v>
      </c>
      <c r="BG175" s="229">
        <f>IF(N175="zákl. prenesená",J175,0)</f>
        <v>0</v>
      </c>
      <c r="BH175" s="229">
        <f>IF(N175="zníž. prenesená",J175,0)</f>
        <v>0</v>
      </c>
      <c r="BI175" s="229">
        <f>IF(N175="nulová",J175,0)</f>
        <v>0</v>
      </c>
      <c r="BJ175" s="14" t="s">
        <v>162</v>
      </c>
      <c r="BK175" s="229">
        <f>ROUND(I175*H175,2)</f>
        <v>0</v>
      </c>
      <c r="BL175" s="14" t="s">
        <v>184</v>
      </c>
      <c r="BM175" s="228" t="s">
        <v>936</v>
      </c>
    </row>
    <row r="176" s="2" customFormat="1" ht="21.75" customHeight="1">
      <c r="A176" s="35"/>
      <c r="B176" s="36"/>
      <c r="C176" s="230" t="s">
        <v>245</v>
      </c>
      <c r="D176" s="230" t="s">
        <v>193</v>
      </c>
      <c r="E176" s="231" t="s">
        <v>937</v>
      </c>
      <c r="F176" s="232" t="s">
        <v>938</v>
      </c>
      <c r="G176" s="233" t="s">
        <v>237</v>
      </c>
      <c r="H176" s="234">
        <v>6</v>
      </c>
      <c r="I176" s="235"/>
      <c r="J176" s="236">
        <f>ROUND(I176*H176,2)</f>
        <v>0</v>
      </c>
      <c r="K176" s="237"/>
      <c r="L176" s="238"/>
      <c r="M176" s="239" t="s">
        <v>1</v>
      </c>
      <c r="N176" s="240" t="s">
        <v>41</v>
      </c>
      <c r="O176" s="88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223</v>
      </c>
      <c r="AT176" s="228" t="s">
        <v>193</v>
      </c>
      <c r="AU176" s="228" t="s">
        <v>162</v>
      </c>
      <c r="AY176" s="14" t="s">
        <v>155</v>
      </c>
      <c r="BE176" s="229">
        <f>IF(N176="základná",J176,0)</f>
        <v>0</v>
      </c>
      <c r="BF176" s="229">
        <f>IF(N176="znížená",J176,0)</f>
        <v>0</v>
      </c>
      <c r="BG176" s="229">
        <f>IF(N176="zákl. prenesená",J176,0)</f>
        <v>0</v>
      </c>
      <c r="BH176" s="229">
        <f>IF(N176="zníž. prenesená",J176,0)</f>
        <v>0</v>
      </c>
      <c r="BI176" s="229">
        <f>IF(N176="nulová",J176,0)</f>
        <v>0</v>
      </c>
      <c r="BJ176" s="14" t="s">
        <v>162</v>
      </c>
      <c r="BK176" s="229">
        <f>ROUND(I176*H176,2)</f>
        <v>0</v>
      </c>
      <c r="BL176" s="14" t="s">
        <v>184</v>
      </c>
      <c r="BM176" s="228" t="s">
        <v>939</v>
      </c>
    </row>
    <row r="177" s="2" customFormat="1" ht="21.75" customHeight="1">
      <c r="A177" s="35"/>
      <c r="B177" s="36"/>
      <c r="C177" s="216" t="s">
        <v>318</v>
      </c>
      <c r="D177" s="216" t="s">
        <v>157</v>
      </c>
      <c r="E177" s="217" t="s">
        <v>940</v>
      </c>
      <c r="F177" s="218" t="s">
        <v>941</v>
      </c>
      <c r="G177" s="219" t="s">
        <v>874</v>
      </c>
      <c r="H177" s="220">
        <v>6</v>
      </c>
      <c r="I177" s="221"/>
      <c r="J177" s="222">
        <f>ROUND(I177*H177,2)</f>
        <v>0</v>
      </c>
      <c r="K177" s="223"/>
      <c r="L177" s="41"/>
      <c r="M177" s="224" t="s">
        <v>1</v>
      </c>
      <c r="N177" s="225" t="s">
        <v>41</v>
      </c>
      <c r="O177" s="88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8" t="s">
        <v>184</v>
      </c>
      <c r="AT177" s="228" t="s">
        <v>157</v>
      </c>
      <c r="AU177" s="228" t="s">
        <v>162</v>
      </c>
      <c r="AY177" s="14" t="s">
        <v>155</v>
      </c>
      <c r="BE177" s="229">
        <f>IF(N177="základná",J177,0)</f>
        <v>0</v>
      </c>
      <c r="BF177" s="229">
        <f>IF(N177="znížená",J177,0)</f>
        <v>0</v>
      </c>
      <c r="BG177" s="229">
        <f>IF(N177="zákl. prenesená",J177,0)</f>
        <v>0</v>
      </c>
      <c r="BH177" s="229">
        <f>IF(N177="zníž. prenesená",J177,0)</f>
        <v>0</v>
      </c>
      <c r="BI177" s="229">
        <f>IF(N177="nulová",J177,0)</f>
        <v>0</v>
      </c>
      <c r="BJ177" s="14" t="s">
        <v>162</v>
      </c>
      <c r="BK177" s="229">
        <f>ROUND(I177*H177,2)</f>
        <v>0</v>
      </c>
      <c r="BL177" s="14" t="s">
        <v>184</v>
      </c>
      <c r="BM177" s="228" t="s">
        <v>942</v>
      </c>
    </row>
    <row r="178" s="2" customFormat="1" ht="16.5" customHeight="1">
      <c r="A178" s="35"/>
      <c r="B178" s="36"/>
      <c r="C178" s="230" t="s">
        <v>249</v>
      </c>
      <c r="D178" s="230" t="s">
        <v>193</v>
      </c>
      <c r="E178" s="231" t="s">
        <v>943</v>
      </c>
      <c r="F178" s="232" t="s">
        <v>944</v>
      </c>
      <c r="G178" s="233" t="s">
        <v>237</v>
      </c>
      <c r="H178" s="234">
        <v>6</v>
      </c>
      <c r="I178" s="235"/>
      <c r="J178" s="236">
        <f>ROUND(I178*H178,2)</f>
        <v>0</v>
      </c>
      <c r="K178" s="237"/>
      <c r="L178" s="238"/>
      <c r="M178" s="239" t="s">
        <v>1</v>
      </c>
      <c r="N178" s="240" t="s">
        <v>41</v>
      </c>
      <c r="O178" s="88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223</v>
      </c>
      <c r="AT178" s="228" t="s">
        <v>193</v>
      </c>
      <c r="AU178" s="228" t="s">
        <v>162</v>
      </c>
      <c r="AY178" s="14" t="s">
        <v>155</v>
      </c>
      <c r="BE178" s="229">
        <f>IF(N178="základná",J178,0)</f>
        <v>0</v>
      </c>
      <c r="BF178" s="229">
        <f>IF(N178="znížená",J178,0)</f>
        <v>0</v>
      </c>
      <c r="BG178" s="229">
        <f>IF(N178="zákl. prenesená",J178,0)</f>
        <v>0</v>
      </c>
      <c r="BH178" s="229">
        <f>IF(N178="zníž. prenesená",J178,0)</f>
        <v>0</v>
      </c>
      <c r="BI178" s="229">
        <f>IF(N178="nulová",J178,0)</f>
        <v>0</v>
      </c>
      <c r="BJ178" s="14" t="s">
        <v>162</v>
      </c>
      <c r="BK178" s="229">
        <f>ROUND(I178*H178,2)</f>
        <v>0</v>
      </c>
      <c r="BL178" s="14" t="s">
        <v>184</v>
      </c>
      <c r="BM178" s="228" t="s">
        <v>945</v>
      </c>
    </row>
    <row r="179" s="2" customFormat="1" ht="21.75" customHeight="1">
      <c r="A179" s="35"/>
      <c r="B179" s="36"/>
      <c r="C179" s="216" t="s">
        <v>325</v>
      </c>
      <c r="D179" s="216" t="s">
        <v>157</v>
      </c>
      <c r="E179" s="217" t="s">
        <v>946</v>
      </c>
      <c r="F179" s="218" t="s">
        <v>947</v>
      </c>
      <c r="G179" s="219" t="s">
        <v>874</v>
      </c>
      <c r="H179" s="220">
        <v>17</v>
      </c>
      <c r="I179" s="221"/>
      <c r="J179" s="222">
        <f>ROUND(I179*H179,2)</f>
        <v>0</v>
      </c>
      <c r="K179" s="223"/>
      <c r="L179" s="41"/>
      <c r="M179" s="224" t="s">
        <v>1</v>
      </c>
      <c r="N179" s="225" t="s">
        <v>41</v>
      </c>
      <c r="O179" s="88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8" t="s">
        <v>184</v>
      </c>
      <c r="AT179" s="228" t="s">
        <v>157</v>
      </c>
      <c r="AU179" s="228" t="s">
        <v>162</v>
      </c>
      <c r="AY179" s="14" t="s">
        <v>155</v>
      </c>
      <c r="BE179" s="229">
        <f>IF(N179="základná",J179,0)</f>
        <v>0</v>
      </c>
      <c r="BF179" s="229">
        <f>IF(N179="znížená",J179,0)</f>
        <v>0</v>
      </c>
      <c r="BG179" s="229">
        <f>IF(N179="zákl. prenesená",J179,0)</f>
        <v>0</v>
      </c>
      <c r="BH179" s="229">
        <f>IF(N179="zníž. prenesená",J179,0)</f>
        <v>0</v>
      </c>
      <c r="BI179" s="229">
        <f>IF(N179="nulová",J179,0)</f>
        <v>0</v>
      </c>
      <c r="BJ179" s="14" t="s">
        <v>162</v>
      </c>
      <c r="BK179" s="229">
        <f>ROUND(I179*H179,2)</f>
        <v>0</v>
      </c>
      <c r="BL179" s="14" t="s">
        <v>184</v>
      </c>
      <c r="BM179" s="228" t="s">
        <v>948</v>
      </c>
    </row>
    <row r="180" s="2" customFormat="1" ht="21.75" customHeight="1">
      <c r="A180" s="35"/>
      <c r="B180" s="36"/>
      <c r="C180" s="230" t="s">
        <v>252</v>
      </c>
      <c r="D180" s="230" t="s">
        <v>193</v>
      </c>
      <c r="E180" s="231" t="s">
        <v>949</v>
      </c>
      <c r="F180" s="232" t="s">
        <v>950</v>
      </c>
      <c r="G180" s="233" t="s">
        <v>237</v>
      </c>
      <c r="H180" s="234">
        <v>17</v>
      </c>
      <c r="I180" s="235"/>
      <c r="J180" s="236">
        <f>ROUND(I180*H180,2)</f>
        <v>0</v>
      </c>
      <c r="K180" s="237"/>
      <c r="L180" s="238"/>
      <c r="M180" s="239" t="s">
        <v>1</v>
      </c>
      <c r="N180" s="240" t="s">
        <v>41</v>
      </c>
      <c r="O180" s="88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8" t="s">
        <v>223</v>
      </c>
      <c r="AT180" s="228" t="s">
        <v>193</v>
      </c>
      <c r="AU180" s="228" t="s">
        <v>162</v>
      </c>
      <c r="AY180" s="14" t="s">
        <v>155</v>
      </c>
      <c r="BE180" s="229">
        <f>IF(N180="základná",J180,0)</f>
        <v>0</v>
      </c>
      <c r="BF180" s="229">
        <f>IF(N180="znížená",J180,0)</f>
        <v>0</v>
      </c>
      <c r="BG180" s="229">
        <f>IF(N180="zákl. prenesená",J180,0)</f>
        <v>0</v>
      </c>
      <c r="BH180" s="229">
        <f>IF(N180="zníž. prenesená",J180,0)</f>
        <v>0</v>
      </c>
      <c r="BI180" s="229">
        <f>IF(N180="nulová",J180,0)</f>
        <v>0</v>
      </c>
      <c r="BJ180" s="14" t="s">
        <v>162</v>
      </c>
      <c r="BK180" s="229">
        <f>ROUND(I180*H180,2)</f>
        <v>0</v>
      </c>
      <c r="BL180" s="14" t="s">
        <v>184</v>
      </c>
      <c r="BM180" s="228" t="s">
        <v>951</v>
      </c>
    </row>
    <row r="181" s="2" customFormat="1" ht="21.75" customHeight="1">
      <c r="A181" s="35"/>
      <c r="B181" s="36"/>
      <c r="C181" s="216" t="s">
        <v>333</v>
      </c>
      <c r="D181" s="216" t="s">
        <v>157</v>
      </c>
      <c r="E181" s="217" t="s">
        <v>952</v>
      </c>
      <c r="F181" s="218" t="s">
        <v>953</v>
      </c>
      <c r="G181" s="219" t="s">
        <v>874</v>
      </c>
      <c r="H181" s="220">
        <v>6</v>
      </c>
      <c r="I181" s="221"/>
      <c r="J181" s="222">
        <f>ROUND(I181*H181,2)</f>
        <v>0</v>
      </c>
      <c r="K181" s="223"/>
      <c r="L181" s="41"/>
      <c r="M181" s="224" t="s">
        <v>1</v>
      </c>
      <c r="N181" s="225" t="s">
        <v>41</v>
      </c>
      <c r="O181" s="88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8" t="s">
        <v>184</v>
      </c>
      <c r="AT181" s="228" t="s">
        <v>157</v>
      </c>
      <c r="AU181" s="228" t="s">
        <v>162</v>
      </c>
      <c r="AY181" s="14" t="s">
        <v>155</v>
      </c>
      <c r="BE181" s="229">
        <f>IF(N181="základná",J181,0)</f>
        <v>0</v>
      </c>
      <c r="BF181" s="229">
        <f>IF(N181="znížená",J181,0)</f>
        <v>0</v>
      </c>
      <c r="BG181" s="229">
        <f>IF(N181="zákl. prenesená",J181,0)</f>
        <v>0</v>
      </c>
      <c r="BH181" s="229">
        <f>IF(N181="zníž. prenesená",J181,0)</f>
        <v>0</v>
      </c>
      <c r="BI181" s="229">
        <f>IF(N181="nulová",J181,0)</f>
        <v>0</v>
      </c>
      <c r="BJ181" s="14" t="s">
        <v>162</v>
      </c>
      <c r="BK181" s="229">
        <f>ROUND(I181*H181,2)</f>
        <v>0</v>
      </c>
      <c r="BL181" s="14" t="s">
        <v>184</v>
      </c>
      <c r="BM181" s="228" t="s">
        <v>954</v>
      </c>
    </row>
    <row r="182" s="2" customFormat="1" ht="16.5" customHeight="1">
      <c r="A182" s="35"/>
      <c r="B182" s="36"/>
      <c r="C182" s="230" t="s">
        <v>256</v>
      </c>
      <c r="D182" s="230" t="s">
        <v>193</v>
      </c>
      <c r="E182" s="231" t="s">
        <v>955</v>
      </c>
      <c r="F182" s="232" t="s">
        <v>956</v>
      </c>
      <c r="G182" s="233" t="s">
        <v>237</v>
      </c>
      <c r="H182" s="234">
        <v>6</v>
      </c>
      <c r="I182" s="235"/>
      <c r="J182" s="236">
        <f>ROUND(I182*H182,2)</f>
        <v>0</v>
      </c>
      <c r="K182" s="237"/>
      <c r="L182" s="238"/>
      <c r="M182" s="239" t="s">
        <v>1</v>
      </c>
      <c r="N182" s="240" t="s">
        <v>41</v>
      </c>
      <c r="O182" s="88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8" t="s">
        <v>223</v>
      </c>
      <c r="AT182" s="228" t="s">
        <v>193</v>
      </c>
      <c r="AU182" s="228" t="s">
        <v>162</v>
      </c>
      <c r="AY182" s="14" t="s">
        <v>155</v>
      </c>
      <c r="BE182" s="229">
        <f>IF(N182="základná",J182,0)</f>
        <v>0</v>
      </c>
      <c r="BF182" s="229">
        <f>IF(N182="znížená",J182,0)</f>
        <v>0</v>
      </c>
      <c r="BG182" s="229">
        <f>IF(N182="zákl. prenesená",J182,0)</f>
        <v>0</v>
      </c>
      <c r="BH182" s="229">
        <f>IF(N182="zníž. prenesená",J182,0)</f>
        <v>0</v>
      </c>
      <c r="BI182" s="229">
        <f>IF(N182="nulová",J182,0)</f>
        <v>0</v>
      </c>
      <c r="BJ182" s="14" t="s">
        <v>162</v>
      </c>
      <c r="BK182" s="229">
        <f>ROUND(I182*H182,2)</f>
        <v>0</v>
      </c>
      <c r="BL182" s="14" t="s">
        <v>184</v>
      </c>
      <c r="BM182" s="228" t="s">
        <v>957</v>
      </c>
    </row>
    <row r="183" s="2" customFormat="1" ht="33" customHeight="1">
      <c r="A183" s="35"/>
      <c r="B183" s="36"/>
      <c r="C183" s="216" t="s">
        <v>340</v>
      </c>
      <c r="D183" s="216" t="s">
        <v>157</v>
      </c>
      <c r="E183" s="217" t="s">
        <v>958</v>
      </c>
      <c r="F183" s="218" t="s">
        <v>959</v>
      </c>
      <c r="G183" s="219" t="s">
        <v>874</v>
      </c>
      <c r="H183" s="220">
        <v>7</v>
      </c>
      <c r="I183" s="221"/>
      <c r="J183" s="222">
        <f>ROUND(I183*H183,2)</f>
        <v>0</v>
      </c>
      <c r="K183" s="223"/>
      <c r="L183" s="41"/>
      <c r="M183" s="224" t="s">
        <v>1</v>
      </c>
      <c r="N183" s="225" t="s">
        <v>41</v>
      </c>
      <c r="O183" s="88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8" t="s">
        <v>184</v>
      </c>
      <c r="AT183" s="228" t="s">
        <v>157</v>
      </c>
      <c r="AU183" s="228" t="s">
        <v>162</v>
      </c>
      <c r="AY183" s="14" t="s">
        <v>155</v>
      </c>
      <c r="BE183" s="229">
        <f>IF(N183="základná",J183,0)</f>
        <v>0</v>
      </c>
      <c r="BF183" s="229">
        <f>IF(N183="znížená",J183,0)</f>
        <v>0</v>
      </c>
      <c r="BG183" s="229">
        <f>IF(N183="zákl. prenesená",J183,0)</f>
        <v>0</v>
      </c>
      <c r="BH183" s="229">
        <f>IF(N183="zníž. prenesená",J183,0)</f>
        <v>0</v>
      </c>
      <c r="BI183" s="229">
        <f>IF(N183="nulová",J183,0)</f>
        <v>0</v>
      </c>
      <c r="BJ183" s="14" t="s">
        <v>162</v>
      </c>
      <c r="BK183" s="229">
        <f>ROUND(I183*H183,2)</f>
        <v>0</v>
      </c>
      <c r="BL183" s="14" t="s">
        <v>184</v>
      </c>
      <c r="BM183" s="228" t="s">
        <v>960</v>
      </c>
    </row>
    <row r="184" s="2" customFormat="1" ht="16.5" customHeight="1">
      <c r="A184" s="35"/>
      <c r="B184" s="36"/>
      <c r="C184" s="230" t="s">
        <v>259</v>
      </c>
      <c r="D184" s="230" t="s">
        <v>193</v>
      </c>
      <c r="E184" s="231" t="s">
        <v>961</v>
      </c>
      <c r="F184" s="232" t="s">
        <v>962</v>
      </c>
      <c r="G184" s="233" t="s">
        <v>237</v>
      </c>
      <c r="H184" s="234">
        <v>7</v>
      </c>
      <c r="I184" s="235"/>
      <c r="J184" s="236">
        <f>ROUND(I184*H184,2)</f>
        <v>0</v>
      </c>
      <c r="K184" s="237"/>
      <c r="L184" s="238"/>
      <c r="M184" s="239" t="s">
        <v>1</v>
      </c>
      <c r="N184" s="240" t="s">
        <v>41</v>
      </c>
      <c r="O184" s="88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8" t="s">
        <v>223</v>
      </c>
      <c r="AT184" s="228" t="s">
        <v>193</v>
      </c>
      <c r="AU184" s="228" t="s">
        <v>162</v>
      </c>
      <c r="AY184" s="14" t="s">
        <v>155</v>
      </c>
      <c r="BE184" s="229">
        <f>IF(N184="základná",J184,0)</f>
        <v>0</v>
      </c>
      <c r="BF184" s="229">
        <f>IF(N184="znížená",J184,0)</f>
        <v>0</v>
      </c>
      <c r="BG184" s="229">
        <f>IF(N184="zákl. prenesená",J184,0)</f>
        <v>0</v>
      </c>
      <c r="BH184" s="229">
        <f>IF(N184="zníž. prenesená",J184,0)</f>
        <v>0</v>
      </c>
      <c r="BI184" s="229">
        <f>IF(N184="nulová",J184,0)</f>
        <v>0</v>
      </c>
      <c r="BJ184" s="14" t="s">
        <v>162</v>
      </c>
      <c r="BK184" s="229">
        <f>ROUND(I184*H184,2)</f>
        <v>0</v>
      </c>
      <c r="BL184" s="14" t="s">
        <v>184</v>
      </c>
      <c r="BM184" s="228" t="s">
        <v>963</v>
      </c>
    </row>
    <row r="185" s="2" customFormat="1" ht="21.75" customHeight="1">
      <c r="A185" s="35"/>
      <c r="B185" s="36"/>
      <c r="C185" s="216" t="s">
        <v>347</v>
      </c>
      <c r="D185" s="216" t="s">
        <v>157</v>
      </c>
      <c r="E185" s="217" t="s">
        <v>964</v>
      </c>
      <c r="F185" s="218" t="s">
        <v>965</v>
      </c>
      <c r="G185" s="219" t="s">
        <v>1</v>
      </c>
      <c r="H185" s="220">
        <v>2</v>
      </c>
      <c r="I185" s="221"/>
      <c r="J185" s="222">
        <f>ROUND(I185*H185,2)</f>
        <v>0</v>
      </c>
      <c r="K185" s="223"/>
      <c r="L185" s="41"/>
      <c r="M185" s="224" t="s">
        <v>1</v>
      </c>
      <c r="N185" s="225" t="s">
        <v>41</v>
      </c>
      <c r="O185" s="88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8" t="s">
        <v>184</v>
      </c>
      <c r="AT185" s="228" t="s">
        <v>157</v>
      </c>
      <c r="AU185" s="228" t="s">
        <v>162</v>
      </c>
      <c r="AY185" s="14" t="s">
        <v>155</v>
      </c>
      <c r="BE185" s="229">
        <f>IF(N185="základná",J185,0)</f>
        <v>0</v>
      </c>
      <c r="BF185" s="229">
        <f>IF(N185="znížená",J185,0)</f>
        <v>0</v>
      </c>
      <c r="BG185" s="229">
        <f>IF(N185="zákl. prenesená",J185,0)</f>
        <v>0</v>
      </c>
      <c r="BH185" s="229">
        <f>IF(N185="zníž. prenesená",J185,0)</f>
        <v>0</v>
      </c>
      <c r="BI185" s="229">
        <f>IF(N185="nulová",J185,0)</f>
        <v>0</v>
      </c>
      <c r="BJ185" s="14" t="s">
        <v>162</v>
      </c>
      <c r="BK185" s="229">
        <f>ROUND(I185*H185,2)</f>
        <v>0</v>
      </c>
      <c r="BL185" s="14" t="s">
        <v>184</v>
      </c>
      <c r="BM185" s="228" t="s">
        <v>966</v>
      </c>
    </row>
    <row r="186" s="2" customFormat="1" ht="21.75" customHeight="1">
      <c r="A186" s="35"/>
      <c r="B186" s="36"/>
      <c r="C186" s="230" t="s">
        <v>263</v>
      </c>
      <c r="D186" s="230" t="s">
        <v>193</v>
      </c>
      <c r="E186" s="231" t="s">
        <v>967</v>
      </c>
      <c r="F186" s="232" t="s">
        <v>968</v>
      </c>
      <c r="G186" s="233" t="s">
        <v>237</v>
      </c>
      <c r="H186" s="234">
        <v>2</v>
      </c>
      <c r="I186" s="235"/>
      <c r="J186" s="236">
        <f>ROUND(I186*H186,2)</f>
        <v>0</v>
      </c>
      <c r="K186" s="237"/>
      <c r="L186" s="238"/>
      <c r="M186" s="239" t="s">
        <v>1</v>
      </c>
      <c r="N186" s="240" t="s">
        <v>41</v>
      </c>
      <c r="O186" s="88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223</v>
      </c>
      <c r="AT186" s="228" t="s">
        <v>193</v>
      </c>
      <c r="AU186" s="228" t="s">
        <v>162</v>
      </c>
      <c r="AY186" s="14" t="s">
        <v>155</v>
      </c>
      <c r="BE186" s="229">
        <f>IF(N186="základná",J186,0)</f>
        <v>0</v>
      </c>
      <c r="BF186" s="229">
        <f>IF(N186="znížená",J186,0)</f>
        <v>0</v>
      </c>
      <c r="BG186" s="229">
        <f>IF(N186="zákl. prenesená",J186,0)</f>
        <v>0</v>
      </c>
      <c r="BH186" s="229">
        <f>IF(N186="zníž. prenesená",J186,0)</f>
        <v>0</v>
      </c>
      <c r="BI186" s="229">
        <f>IF(N186="nulová",J186,0)</f>
        <v>0</v>
      </c>
      <c r="BJ186" s="14" t="s">
        <v>162</v>
      </c>
      <c r="BK186" s="229">
        <f>ROUND(I186*H186,2)</f>
        <v>0</v>
      </c>
      <c r="BL186" s="14" t="s">
        <v>184</v>
      </c>
      <c r="BM186" s="228" t="s">
        <v>969</v>
      </c>
    </row>
    <row r="187" s="2" customFormat="1" ht="21.75" customHeight="1">
      <c r="A187" s="35"/>
      <c r="B187" s="36"/>
      <c r="C187" s="216" t="s">
        <v>354</v>
      </c>
      <c r="D187" s="216" t="s">
        <v>157</v>
      </c>
      <c r="E187" s="217" t="s">
        <v>970</v>
      </c>
      <c r="F187" s="218" t="s">
        <v>971</v>
      </c>
      <c r="G187" s="219" t="s">
        <v>237</v>
      </c>
      <c r="H187" s="220">
        <v>7</v>
      </c>
      <c r="I187" s="221"/>
      <c r="J187" s="222">
        <f>ROUND(I187*H187,2)</f>
        <v>0</v>
      </c>
      <c r="K187" s="223"/>
      <c r="L187" s="41"/>
      <c r="M187" s="224" t="s">
        <v>1</v>
      </c>
      <c r="N187" s="225" t="s">
        <v>41</v>
      </c>
      <c r="O187" s="88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8" t="s">
        <v>184</v>
      </c>
      <c r="AT187" s="228" t="s">
        <v>157</v>
      </c>
      <c r="AU187" s="228" t="s">
        <v>162</v>
      </c>
      <c r="AY187" s="14" t="s">
        <v>155</v>
      </c>
      <c r="BE187" s="229">
        <f>IF(N187="základná",J187,0)</f>
        <v>0</v>
      </c>
      <c r="BF187" s="229">
        <f>IF(N187="znížená",J187,0)</f>
        <v>0</v>
      </c>
      <c r="BG187" s="229">
        <f>IF(N187="zákl. prenesená",J187,0)</f>
        <v>0</v>
      </c>
      <c r="BH187" s="229">
        <f>IF(N187="zníž. prenesená",J187,0)</f>
        <v>0</v>
      </c>
      <c r="BI187" s="229">
        <f>IF(N187="nulová",J187,0)</f>
        <v>0</v>
      </c>
      <c r="BJ187" s="14" t="s">
        <v>162</v>
      </c>
      <c r="BK187" s="229">
        <f>ROUND(I187*H187,2)</f>
        <v>0</v>
      </c>
      <c r="BL187" s="14" t="s">
        <v>184</v>
      </c>
      <c r="BM187" s="228" t="s">
        <v>972</v>
      </c>
    </row>
    <row r="188" s="2" customFormat="1" ht="16.5" customHeight="1">
      <c r="A188" s="35"/>
      <c r="B188" s="36"/>
      <c r="C188" s="230" t="s">
        <v>266</v>
      </c>
      <c r="D188" s="230" t="s">
        <v>193</v>
      </c>
      <c r="E188" s="231" t="s">
        <v>973</v>
      </c>
      <c r="F188" s="232" t="s">
        <v>974</v>
      </c>
      <c r="G188" s="233" t="s">
        <v>237</v>
      </c>
      <c r="H188" s="234">
        <v>7</v>
      </c>
      <c r="I188" s="235"/>
      <c r="J188" s="236">
        <f>ROUND(I188*H188,2)</f>
        <v>0</v>
      </c>
      <c r="K188" s="237"/>
      <c r="L188" s="238"/>
      <c r="M188" s="239" t="s">
        <v>1</v>
      </c>
      <c r="N188" s="240" t="s">
        <v>41</v>
      </c>
      <c r="O188" s="88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8" t="s">
        <v>223</v>
      </c>
      <c r="AT188" s="228" t="s">
        <v>193</v>
      </c>
      <c r="AU188" s="228" t="s">
        <v>162</v>
      </c>
      <c r="AY188" s="14" t="s">
        <v>155</v>
      </c>
      <c r="BE188" s="229">
        <f>IF(N188="základná",J188,0)</f>
        <v>0</v>
      </c>
      <c r="BF188" s="229">
        <f>IF(N188="znížená",J188,0)</f>
        <v>0</v>
      </c>
      <c r="BG188" s="229">
        <f>IF(N188="zákl. prenesená",J188,0)</f>
        <v>0</v>
      </c>
      <c r="BH188" s="229">
        <f>IF(N188="zníž. prenesená",J188,0)</f>
        <v>0</v>
      </c>
      <c r="BI188" s="229">
        <f>IF(N188="nulová",J188,0)</f>
        <v>0</v>
      </c>
      <c r="BJ188" s="14" t="s">
        <v>162</v>
      </c>
      <c r="BK188" s="229">
        <f>ROUND(I188*H188,2)</f>
        <v>0</v>
      </c>
      <c r="BL188" s="14" t="s">
        <v>184</v>
      </c>
      <c r="BM188" s="228" t="s">
        <v>975</v>
      </c>
    </row>
    <row r="189" s="2" customFormat="1" ht="21.75" customHeight="1">
      <c r="A189" s="35"/>
      <c r="B189" s="36"/>
      <c r="C189" s="216" t="s">
        <v>361</v>
      </c>
      <c r="D189" s="216" t="s">
        <v>157</v>
      </c>
      <c r="E189" s="217" t="s">
        <v>976</v>
      </c>
      <c r="F189" s="218" t="s">
        <v>977</v>
      </c>
      <c r="G189" s="219" t="s">
        <v>237</v>
      </c>
      <c r="H189" s="220">
        <v>17</v>
      </c>
      <c r="I189" s="221"/>
      <c r="J189" s="222">
        <f>ROUND(I189*H189,2)</f>
        <v>0</v>
      </c>
      <c r="K189" s="223"/>
      <c r="L189" s="41"/>
      <c r="M189" s="224" t="s">
        <v>1</v>
      </c>
      <c r="N189" s="225" t="s">
        <v>41</v>
      </c>
      <c r="O189" s="88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8" t="s">
        <v>184</v>
      </c>
      <c r="AT189" s="228" t="s">
        <v>157</v>
      </c>
      <c r="AU189" s="228" t="s">
        <v>162</v>
      </c>
      <c r="AY189" s="14" t="s">
        <v>155</v>
      </c>
      <c r="BE189" s="229">
        <f>IF(N189="základná",J189,0)</f>
        <v>0</v>
      </c>
      <c r="BF189" s="229">
        <f>IF(N189="znížená",J189,0)</f>
        <v>0</v>
      </c>
      <c r="BG189" s="229">
        <f>IF(N189="zákl. prenesená",J189,0)</f>
        <v>0</v>
      </c>
      <c r="BH189" s="229">
        <f>IF(N189="zníž. prenesená",J189,0)</f>
        <v>0</v>
      </c>
      <c r="BI189" s="229">
        <f>IF(N189="nulová",J189,0)</f>
        <v>0</v>
      </c>
      <c r="BJ189" s="14" t="s">
        <v>162</v>
      </c>
      <c r="BK189" s="229">
        <f>ROUND(I189*H189,2)</f>
        <v>0</v>
      </c>
      <c r="BL189" s="14" t="s">
        <v>184</v>
      </c>
      <c r="BM189" s="228" t="s">
        <v>978</v>
      </c>
    </row>
    <row r="190" s="2" customFormat="1" ht="16.5" customHeight="1">
      <c r="A190" s="35"/>
      <c r="B190" s="36"/>
      <c r="C190" s="230" t="s">
        <v>270</v>
      </c>
      <c r="D190" s="230" t="s">
        <v>193</v>
      </c>
      <c r="E190" s="231" t="s">
        <v>979</v>
      </c>
      <c r="F190" s="232" t="s">
        <v>980</v>
      </c>
      <c r="G190" s="233" t="s">
        <v>237</v>
      </c>
      <c r="H190" s="234">
        <v>17</v>
      </c>
      <c r="I190" s="235"/>
      <c r="J190" s="236">
        <f>ROUND(I190*H190,2)</f>
        <v>0</v>
      </c>
      <c r="K190" s="237"/>
      <c r="L190" s="238"/>
      <c r="M190" s="239" t="s">
        <v>1</v>
      </c>
      <c r="N190" s="240" t="s">
        <v>41</v>
      </c>
      <c r="O190" s="88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8" t="s">
        <v>223</v>
      </c>
      <c r="AT190" s="228" t="s">
        <v>193</v>
      </c>
      <c r="AU190" s="228" t="s">
        <v>162</v>
      </c>
      <c r="AY190" s="14" t="s">
        <v>155</v>
      </c>
      <c r="BE190" s="229">
        <f>IF(N190="základná",J190,0)</f>
        <v>0</v>
      </c>
      <c r="BF190" s="229">
        <f>IF(N190="znížená",J190,0)</f>
        <v>0</v>
      </c>
      <c r="BG190" s="229">
        <f>IF(N190="zákl. prenesená",J190,0)</f>
        <v>0</v>
      </c>
      <c r="BH190" s="229">
        <f>IF(N190="zníž. prenesená",J190,0)</f>
        <v>0</v>
      </c>
      <c r="BI190" s="229">
        <f>IF(N190="nulová",J190,0)</f>
        <v>0</v>
      </c>
      <c r="BJ190" s="14" t="s">
        <v>162</v>
      </c>
      <c r="BK190" s="229">
        <f>ROUND(I190*H190,2)</f>
        <v>0</v>
      </c>
      <c r="BL190" s="14" t="s">
        <v>184</v>
      </c>
      <c r="BM190" s="228" t="s">
        <v>981</v>
      </c>
    </row>
    <row r="191" s="2" customFormat="1" ht="21.75" customHeight="1">
      <c r="A191" s="35"/>
      <c r="B191" s="36"/>
      <c r="C191" s="216" t="s">
        <v>369</v>
      </c>
      <c r="D191" s="216" t="s">
        <v>157</v>
      </c>
      <c r="E191" s="217" t="s">
        <v>982</v>
      </c>
      <c r="F191" s="218" t="s">
        <v>983</v>
      </c>
      <c r="G191" s="219" t="s">
        <v>237</v>
      </c>
      <c r="H191" s="220">
        <v>6</v>
      </c>
      <c r="I191" s="221"/>
      <c r="J191" s="222">
        <f>ROUND(I191*H191,2)</f>
        <v>0</v>
      </c>
      <c r="K191" s="223"/>
      <c r="L191" s="41"/>
      <c r="M191" s="224" t="s">
        <v>1</v>
      </c>
      <c r="N191" s="225" t="s">
        <v>41</v>
      </c>
      <c r="O191" s="88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8" t="s">
        <v>184</v>
      </c>
      <c r="AT191" s="228" t="s">
        <v>157</v>
      </c>
      <c r="AU191" s="228" t="s">
        <v>162</v>
      </c>
      <c r="AY191" s="14" t="s">
        <v>155</v>
      </c>
      <c r="BE191" s="229">
        <f>IF(N191="základná",J191,0)</f>
        <v>0</v>
      </c>
      <c r="BF191" s="229">
        <f>IF(N191="znížená",J191,0)</f>
        <v>0</v>
      </c>
      <c r="BG191" s="229">
        <f>IF(N191="zákl. prenesená",J191,0)</f>
        <v>0</v>
      </c>
      <c r="BH191" s="229">
        <f>IF(N191="zníž. prenesená",J191,0)</f>
        <v>0</v>
      </c>
      <c r="BI191" s="229">
        <f>IF(N191="nulová",J191,0)</f>
        <v>0</v>
      </c>
      <c r="BJ191" s="14" t="s">
        <v>162</v>
      </c>
      <c r="BK191" s="229">
        <f>ROUND(I191*H191,2)</f>
        <v>0</v>
      </c>
      <c r="BL191" s="14" t="s">
        <v>184</v>
      </c>
      <c r="BM191" s="228" t="s">
        <v>984</v>
      </c>
    </row>
    <row r="192" s="2" customFormat="1" ht="21.75" customHeight="1">
      <c r="A192" s="35"/>
      <c r="B192" s="36"/>
      <c r="C192" s="230" t="s">
        <v>273</v>
      </c>
      <c r="D192" s="230" t="s">
        <v>193</v>
      </c>
      <c r="E192" s="231" t="s">
        <v>985</v>
      </c>
      <c r="F192" s="232" t="s">
        <v>986</v>
      </c>
      <c r="G192" s="233" t="s">
        <v>237</v>
      </c>
      <c r="H192" s="234">
        <v>6</v>
      </c>
      <c r="I192" s="235"/>
      <c r="J192" s="236">
        <f>ROUND(I192*H192,2)</f>
        <v>0</v>
      </c>
      <c r="K192" s="237"/>
      <c r="L192" s="238"/>
      <c r="M192" s="239" t="s">
        <v>1</v>
      </c>
      <c r="N192" s="240" t="s">
        <v>41</v>
      </c>
      <c r="O192" s="88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8" t="s">
        <v>223</v>
      </c>
      <c r="AT192" s="228" t="s">
        <v>193</v>
      </c>
      <c r="AU192" s="228" t="s">
        <v>162</v>
      </c>
      <c r="AY192" s="14" t="s">
        <v>155</v>
      </c>
      <c r="BE192" s="229">
        <f>IF(N192="základná",J192,0)</f>
        <v>0</v>
      </c>
      <c r="BF192" s="229">
        <f>IF(N192="znížená",J192,0)</f>
        <v>0</v>
      </c>
      <c r="BG192" s="229">
        <f>IF(N192="zákl. prenesená",J192,0)</f>
        <v>0</v>
      </c>
      <c r="BH192" s="229">
        <f>IF(N192="zníž. prenesená",J192,0)</f>
        <v>0</v>
      </c>
      <c r="BI192" s="229">
        <f>IF(N192="nulová",J192,0)</f>
        <v>0</v>
      </c>
      <c r="BJ192" s="14" t="s">
        <v>162</v>
      </c>
      <c r="BK192" s="229">
        <f>ROUND(I192*H192,2)</f>
        <v>0</v>
      </c>
      <c r="BL192" s="14" t="s">
        <v>184</v>
      </c>
      <c r="BM192" s="228" t="s">
        <v>987</v>
      </c>
    </row>
    <row r="193" s="2" customFormat="1" ht="16.5" customHeight="1">
      <c r="A193" s="35"/>
      <c r="B193" s="36"/>
      <c r="C193" s="216" t="s">
        <v>376</v>
      </c>
      <c r="D193" s="216" t="s">
        <v>157</v>
      </c>
      <c r="E193" s="217" t="s">
        <v>988</v>
      </c>
      <c r="F193" s="218" t="s">
        <v>989</v>
      </c>
      <c r="G193" s="219" t="s">
        <v>237</v>
      </c>
      <c r="H193" s="220">
        <v>10</v>
      </c>
      <c r="I193" s="221"/>
      <c r="J193" s="222">
        <f>ROUND(I193*H193,2)</f>
        <v>0</v>
      </c>
      <c r="K193" s="223"/>
      <c r="L193" s="41"/>
      <c r="M193" s="224" t="s">
        <v>1</v>
      </c>
      <c r="N193" s="225" t="s">
        <v>41</v>
      </c>
      <c r="O193" s="88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8" t="s">
        <v>184</v>
      </c>
      <c r="AT193" s="228" t="s">
        <v>157</v>
      </c>
      <c r="AU193" s="228" t="s">
        <v>162</v>
      </c>
      <c r="AY193" s="14" t="s">
        <v>155</v>
      </c>
      <c r="BE193" s="229">
        <f>IF(N193="základná",J193,0)</f>
        <v>0</v>
      </c>
      <c r="BF193" s="229">
        <f>IF(N193="znížená",J193,0)</f>
        <v>0</v>
      </c>
      <c r="BG193" s="229">
        <f>IF(N193="zákl. prenesená",J193,0)</f>
        <v>0</v>
      </c>
      <c r="BH193" s="229">
        <f>IF(N193="zníž. prenesená",J193,0)</f>
        <v>0</v>
      </c>
      <c r="BI193" s="229">
        <f>IF(N193="nulová",J193,0)</f>
        <v>0</v>
      </c>
      <c r="BJ193" s="14" t="s">
        <v>162</v>
      </c>
      <c r="BK193" s="229">
        <f>ROUND(I193*H193,2)</f>
        <v>0</v>
      </c>
      <c r="BL193" s="14" t="s">
        <v>184</v>
      </c>
      <c r="BM193" s="228" t="s">
        <v>990</v>
      </c>
    </row>
    <row r="194" s="2" customFormat="1" ht="16.5" customHeight="1">
      <c r="A194" s="35"/>
      <c r="B194" s="36"/>
      <c r="C194" s="216" t="s">
        <v>277</v>
      </c>
      <c r="D194" s="216" t="s">
        <v>157</v>
      </c>
      <c r="E194" s="217" t="s">
        <v>991</v>
      </c>
      <c r="F194" s="218" t="s">
        <v>992</v>
      </c>
      <c r="G194" s="219" t="s">
        <v>993</v>
      </c>
      <c r="H194" s="220">
        <v>16</v>
      </c>
      <c r="I194" s="221"/>
      <c r="J194" s="222">
        <f>ROUND(I194*H194,2)</f>
        <v>0</v>
      </c>
      <c r="K194" s="223"/>
      <c r="L194" s="41"/>
      <c r="M194" s="224" t="s">
        <v>1</v>
      </c>
      <c r="N194" s="225" t="s">
        <v>41</v>
      </c>
      <c r="O194" s="88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8" t="s">
        <v>184</v>
      </c>
      <c r="AT194" s="228" t="s">
        <v>157</v>
      </c>
      <c r="AU194" s="228" t="s">
        <v>162</v>
      </c>
      <c r="AY194" s="14" t="s">
        <v>155</v>
      </c>
      <c r="BE194" s="229">
        <f>IF(N194="základná",J194,0)</f>
        <v>0</v>
      </c>
      <c r="BF194" s="229">
        <f>IF(N194="znížená",J194,0)</f>
        <v>0</v>
      </c>
      <c r="BG194" s="229">
        <f>IF(N194="zákl. prenesená",J194,0)</f>
        <v>0</v>
      </c>
      <c r="BH194" s="229">
        <f>IF(N194="zníž. prenesená",J194,0)</f>
        <v>0</v>
      </c>
      <c r="BI194" s="229">
        <f>IF(N194="nulová",J194,0)</f>
        <v>0</v>
      </c>
      <c r="BJ194" s="14" t="s">
        <v>162</v>
      </c>
      <c r="BK194" s="229">
        <f>ROUND(I194*H194,2)</f>
        <v>0</v>
      </c>
      <c r="BL194" s="14" t="s">
        <v>184</v>
      </c>
      <c r="BM194" s="228" t="s">
        <v>994</v>
      </c>
    </row>
    <row r="195" s="2" customFormat="1" ht="16.5" customHeight="1">
      <c r="A195" s="35"/>
      <c r="B195" s="36"/>
      <c r="C195" s="216" t="s">
        <v>383</v>
      </c>
      <c r="D195" s="216" t="s">
        <v>157</v>
      </c>
      <c r="E195" s="217" t="s">
        <v>995</v>
      </c>
      <c r="F195" s="218" t="s">
        <v>996</v>
      </c>
      <c r="G195" s="219" t="s">
        <v>237</v>
      </c>
      <c r="H195" s="220">
        <v>10</v>
      </c>
      <c r="I195" s="221"/>
      <c r="J195" s="222">
        <f>ROUND(I195*H195,2)</f>
        <v>0</v>
      </c>
      <c r="K195" s="223"/>
      <c r="L195" s="41"/>
      <c r="M195" s="224" t="s">
        <v>1</v>
      </c>
      <c r="N195" s="225" t="s">
        <v>41</v>
      </c>
      <c r="O195" s="88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8" t="s">
        <v>184</v>
      </c>
      <c r="AT195" s="228" t="s">
        <v>157</v>
      </c>
      <c r="AU195" s="228" t="s">
        <v>162</v>
      </c>
      <c r="AY195" s="14" t="s">
        <v>155</v>
      </c>
      <c r="BE195" s="229">
        <f>IF(N195="základná",J195,0)</f>
        <v>0</v>
      </c>
      <c r="BF195" s="229">
        <f>IF(N195="znížená",J195,0)</f>
        <v>0</v>
      </c>
      <c r="BG195" s="229">
        <f>IF(N195="zákl. prenesená",J195,0)</f>
        <v>0</v>
      </c>
      <c r="BH195" s="229">
        <f>IF(N195="zníž. prenesená",J195,0)</f>
        <v>0</v>
      </c>
      <c r="BI195" s="229">
        <f>IF(N195="nulová",J195,0)</f>
        <v>0</v>
      </c>
      <c r="BJ195" s="14" t="s">
        <v>162</v>
      </c>
      <c r="BK195" s="229">
        <f>ROUND(I195*H195,2)</f>
        <v>0</v>
      </c>
      <c r="BL195" s="14" t="s">
        <v>184</v>
      </c>
      <c r="BM195" s="228" t="s">
        <v>997</v>
      </c>
    </row>
    <row r="196" s="2" customFormat="1" ht="16.5" customHeight="1">
      <c r="A196" s="35"/>
      <c r="B196" s="36"/>
      <c r="C196" s="216" t="s">
        <v>280</v>
      </c>
      <c r="D196" s="216" t="s">
        <v>157</v>
      </c>
      <c r="E196" s="217" t="s">
        <v>998</v>
      </c>
      <c r="F196" s="218" t="s">
        <v>999</v>
      </c>
      <c r="G196" s="219" t="s">
        <v>237</v>
      </c>
      <c r="H196" s="220">
        <v>70</v>
      </c>
      <c r="I196" s="221"/>
      <c r="J196" s="222">
        <f>ROUND(I196*H196,2)</f>
        <v>0</v>
      </c>
      <c r="K196" s="223"/>
      <c r="L196" s="41"/>
      <c r="M196" s="224" t="s">
        <v>1</v>
      </c>
      <c r="N196" s="225" t="s">
        <v>41</v>
      </c>
      <c r="O196" s="88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8" t="s">
        <v>184</v>
      </c>
      <c r="AT196" s="228" t="s">
        <v>157</v>
      </c>
      <c r="AU196" s="228" t="s">
        <v>162</v>
      </c>
      <c r="AY196" s="14" t="s">
        <v>155</v>
      </c>
      <c r="BE196" s="229">
        <f>IF(N196="základná",J196,0)</f>
        <v>0</v>
      </c>
      <c r="BF196" s="229">
        <f>IF(N196="znížená",J196,0)</f>
        <v>0</v>
      </c>
      <c r="BG196" s="229">
        <f>IF(N196="zákl. prenesená",J196,0)</f>
        <v>0</v>
      </c>
      <c r="BH196" s="229">
        <f>IF(N196="zníž. prenesená",J196,0)</f>
        <v>0</v>
      </c>
      <c r="BI196" s="229">
        <f>IF(N196="nulová",J196,0)</f>
        <v>0</v>
      </c>
      <c r="BJ196" s="14" t="s">
        <v>162</v>
      </c>
      <c r="BK196" s="229">
        <f>ROUND(I196*H196,2)</f>
        <v>0</v>
      </c>
      <c r="BL196" s="14" t="s">
        <v>184</v>
      </c>
      <c r="BM196" s="228" t="s">
        <v>1000</v>
      </c>
    </row>
    <row r="197" s="2" customFormat="1" ht="16.5" customHeight="1">
      <c r="A197" s="35"/>
      <c r="B197" s="36"/>
      <c r="C197" s="216" t="s">
        <v>390</v>
      </c>
      <c r="D197" s="216" t="s">
        <v>157</v>
      </c>
      <c r="E197" s="217" t="s">
        <v>1001</v>
      </c>
      <c r="F197" s="218" t="s">
        <v>1002</v>
      </c>
      <c r="G197" s="219" t="s">
        <v>237</v>
      </c>
      <c r="H197" s="220">
        <v>6</v>
      </c>
      <c r="I197" s="221"/>
      <c r="J197" s="222">
        <f>ROUND(I197*H197,2)</f>
        <v>0</v>
      </c>
      <c r="K197" s="223"/>
      <c r="L197" s="41"/>
      <c r="M197" s="224" t="s">
        <v>1</v>
      </c>
      <c r="N197" s="225" t="s">
        <v>41</v>
      </c>
      <c r="O197" s="88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8" t="s">
        <v>184</v>
      </c>
      <c r="AT197" s="228" t="s">
        <v>157</v>
      </c>
      <c r="AU197" s="228" t="s">
        <v>162</v>
      </c>
      <c r="AY197" s="14" t="s">
        <v>155</v>
      </c>
      <c r="BE197" s="229">
        <f>IF(N197="základná",J197,0)</f>
        <v>0</v>
      </c>
      <c r="BF197" s="229">
        <f>IF(N197="znížená",J197,0)</f>
        <v>0</v>
      </c>
      <c r="BG197" s="229">
        <f>IF(N197="zákl. prenesená",J197,0)</f>
        <v>0</v>
      </c>
      <c r="BH197" s="229">
        <f>IF(N197="zníž. prenesená",J197,0)</f>
        <v>0</v>
      </c>
      <c r="BI197" s="229">
        <f>IF(N197="nulová",J197,0)</f>
        <v>0</v>
      </c>
      <c r="BJ197" s="14" t="s">
        <v>162</v>
      </c>
      <c r="BK197" s="229">
        <f>ROUND(I197*H197,2)</f>
        <v>0</v>
      </c>
      <c r="BL197" s="14" t="s">
        <v>184</v>
      </c>
      <c r="BM197" s="228" t="s">
        <v>1003</v>
      </c>
    </row>
    <row r="198" s="2" customFormat="1" ht="16.5" customHeight="1">
      <c r="A198" s="35"/>
      <c r="B198" s="36"/>
      <c r="C198" s="216" t="s">
        <v>284</v>
      </c>
      <c r="D198" s="216" t="s">
        <v>157</v>
      </c>
      <c r="E198" s="217" t="s">
        <v>1004</v>
      </c>
      <c r="F198" s="218" t="s">
        <v>1005</v>
      </c>
      <c r="G198" s="219" t="s">
        <v>237</v>
      </c>
      <c r="H198" s="220">
        <v>1</v>
      </c>
      <c r="I198" s="221"/>
      <c r="J198" s="222">
        <f>ROUND(I198*H198,2)</f>
        <v>0</v>
      </c>
      <c r="K198" s="223"/>
      <c r="L198" s="41"/>
      <c r="M198" s="224" t="s">
        <v>1</v>
      </c>
      <c r="N198" s="225" t="s">
        <v>41</v>
      </c>
      <c r="O198" s="88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8" t="s">
        <v>184</v>
      </c>
      <c r="AT198" s="228" t="s">
        <v>157</v>
      </c>
      <c r="AU198" s="228" t="s">
        <v>162</v>
      </c>
      <c r="AY198" s="14" t="s">
        <v>155</v>
      </c>
      <c r="BE198" s="229">
        <f>IF(N198="základná",J198,0)</f>
        <v>0</v>
      </c>
      <c r="BF198" s="229">
        <f>IF(N198="znížená",J198,0)</f>
        <v>0</v>
      </c>
      <c r="BG198" s="229">
        <f>IF(N198="zákl. prenesená",J198,0)</f>
        <v>0</v>
      </c>
      <c r="BH198" s="229">
        <f>IF(N198="zníž. prenesená",J198,0)</f>
        <v>0</v>
      </c>
      <c r="BI198" s="229">
        <f>IF(N198="nulová",J198,0)</f>
        <v>0</v>
      </c>
      <c r="BJ198" s="14" t="s">
        <v>162</v>
      </c>
      <c r="BK198" s="229">
        <f>ROUND(I198*H198,2)</f>
        <v>0</v>
      </c>
      <c r="BL198" s="14" t="s">
        <v>184</v>
      </c>
      <c r="BM198" s="228" t="s">
        <v>1006</v>
      </c>
    </row>
    <row r="199" s="2" customFormat="1" ht="16.5" customHeight="1">
      <c r="A199" s="35"/>
      <c r="B199" s="36"/>
      <c r="C199" s="216" t="s">
        <v>397</v>
      </c>
      <c r="D199" s="216" t="s">
        <v>157</v>
      </c>
      <c r="E199" s="217" t="s">
        <v>1007</v>
      </c>
      <c r="F199" s="218" t="s">
        <v>1008</v>
      </c>
      <c r="G199" s="219" t="s">
        <v>237</v>
      </c>
      <c r="H199" s="220">
        <v>82</v>
      </c>
      <c r="I199" s="221"/>
      <c r="J199" s="222">
        <f>ROUND(I199*H199,2)</f>
        <v>0</v>
      </c>
      <c r="K199" s="223"/>
      <c r="L199" s="41"/>
      <c r="M199" s="224" t="s">
        <v>1</v>
      </c>
      <c r="N199" s="225" t="s">
        <v>41</v>
      </c>
      <c r="O199" s="88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8" t="s">
        <v>184</v>
      </c>
      <c r="AT199" s="228" t="s">
        <v>157</v>
      </c>
      <c r="AU199" s="228" t="s">
        <v>162</v>
      </c>
      <c r="AY199" s="14" t="s">
        <v>155</v>
      </c>
      <c r="BE199" s="229">
        <f>IF(N199="základná",J199,0)</f>
        <v>0</v>
      </c>
      <c r="BF199" s="229">
        <f>IF(N199="znížená",J199,0)</f>
        <v>0</v>
      </c>
      <c r="BG199" s="229">
        <f>IF(N199="zákl. prenesená",J199,0)</f>
        <v>0</v>
      </c>
      <c r="BH199" s="229">
        <f>IF(N199="zníž. prenesená",J199,0)</f>
        <v>0</v>
      </c>
      <c r="BI199" s="229">
        <f>IF(N199="nulová",J199,0)</f>
        <v>0</v>
      </c>
      <c r="BJ199" s="14" t="s">
        <v>162</v>
      </c>
      <c r="BK199" s="229">
        <f>ROUND(I199*H199,2)</f>
        <v>0</v>
      </c>
      <c r="BL199" s="14" t="s">
        <v>184</v>
      </c>
      <c r="BM199" s="228" t="s">
        <v>1009</v>
      </c>
    </row>
    <row r="200" s="2" customFormat="1" ht="16.5" customHeight="1">
      <c r="A200" s="35"/>
      <c r="B200" s="36"/>
      <c r="C200" s="216" t="s">
        <v>288</v>
      </c>
      <c r="D200" s="216" t="s">
        <v>157</v>
      </c>
      <c r="E200" s="217" t="s">
        <v>1010</v>
      </c>
      <c r="F200" s="218" t="s">
        <v>1011</v>
      </c>
      <c r="G200" s="219" t="s">
        <v>993</v>
      </c>
      <c r="H200" s="220">
        <v>1</v>
      </c>
      <c r="I200" s="221"/>
      <c r="J200" s="222">
        <f>ROUND(I200*H200,2)</f>
        <v>0</v>
      </c>
      <c r="K200" s="223"/>
      <c r="L200" s="41"/>
      <c r="M200" s="224" t="s">
        <v>1</v>
      </c>
      <c r="N200" s="225" t="s">
        <v>41</v>
      </c>
      <c r="O200" s="88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8" t="s">
        <v>184</v>
      </c>
      <c r="AT200" s="228" t="s">
        <v>157</v>
      </c>
      <c r="AU200" s="228" t="s">
        <v>162</v>
      </c>
      <c r="AY200" s="14" t="s">
        <v>155</v>
      </c>
      <c r="BE200" s="229">
        <f>IF(N200="základná",J200,0)</f>
        <v>0</v>
      </c>
      <c r="BF200" s="229">
        <f>IF(N200="znížená",J200,0)</f>
        <v>0</v>
      </c>
      <c r="BG200" s="229">
        <f>IF(N200="zákl. prenesená",J200,0)</f>
        <v>0</v>
      </c>
      <c r="BH200" s="229">
        <f>IF(N200="zníž. prenesená",J200,0)</f>
        <v>0</v>
      </c>
      <c r="BI200" s="229">
        <f>IF(N200="nulová",J200,0)</f>
        <v>0</v>
      </c>
      <c r="BJ200" s="14" t="s">
        <v>162</v>
      </c>
      <c r="BK200" s="229">
        <f>ROUND(I200*H200,2)</f>
        <v>0</v>
      </c>
      <c r="BL200" s="14" t="s">
        <v>184</v>
      </c>
      <c r="BM200" s="228" t="s">
        <v>1012</v>
      </c>
    </row>
    <row r="201" s="2" customFormat="1" ht="16.5" customHeight="1">
      <c r="A201" s="35"/>
      <c r="B201" s="36"/>
      <c r="C201" s="216" t="s">
        <v>404</v>
      </c>
      <c r="D201" s="216" t="s">
        <v>157</v>
      </c>
      <c r="E201" s="217" t="s">
        <v>1013</v>
      </c>
      <c r="F201" s="218" t="s">
        <v>1014</v>
      </c>
      <c r="G201" s="219" t="s">
        <v>993</v>
      </c>
      <c r="H201" s="220">
        <v>1</v>
      </c>
      <c r="I201" s="221"/>
      <c r="J201" s="222">
        <f>ROUND(I201*H201,2)</f>
        <v>0</v>
      </c>
      <c r="K201" s="223"/>
      <c r="L201" s="41"/>
      <c r="M201" s="224" t="s">
        <v>1</v>
      </c>
      <c r="N201" s="225" t="s">
        <v>41</v>
      </c>
      <c r="O201" s="88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8" t="s">
        <v>184</v>
      </c>
      <c r="AT201" s="228" t="s">
        <v>157</v>
      </c>
      <c r="AU201" s="228" t="s">
        <v>162</v>
      </c>
      <c r="AY201" s="14" t="s">
        <v>155</v>
      </c>
      <c r="BE201" s="229">
        <f>IF(N201="základná",J201,0)</f>
        <v>0</v>
      </c>
      <c r="BF201" s="229">
        <f>IF(N201="znížená",J201,0)</f>
        <v>0</v>
      </c>
      <c r="BG201" s="229">
        <f>IF(N201="zákl. prenesená",J201,0)</f>
        <v>0</v>
      </c>
      <c r="BH201" s="229">
        <f>IF(N201="zníž. prenesená",J201,0)</f>
        <v>0</v>
      </c>
      <c r="BI201" s="229">
        <f>IF(N201="nulová",J201,0)</f>
        <v>0</v>
      </c>
      <c r="BJ201" s="14" t="s">
        <v>162</v>
      </c>
      <c r="BK201" s="229">
        <f>ROUND(I201*H201,2)</f>
        <v>0</v>
      </c>
      <c r="BL201" s="14" t="s">
        <v>184</v>
      </c>
      <c r="BM201" s="228" t="s">
        <v>1015</v>
      </c>
    </row>
    <row r="202" s="2" customFormat="1" ht="16.5" customHeight="1">
      <c r="A202" s="35"/>
      <c r="B202" s="36"/>
      <c r="C202" s="216" t="s">
        <v>293</v>
      </c>
      <c r="D202" s="216" t="s">
        <v>157</v>
      </c>
      <c r="E202" s="217" t="s">
        <v>1016</v>
      </c>
      <c r="F202" s="218" t="s">
        <v>1017</v>
      </c>
      <c r="G202" s="219" t="s">
        <v>993</v>
      </c>
      <c r="H202" s="220">
        <v>38</v>
      </c>
      <c r="I202" s="221"/>
      <c r="J202" s="222">
        <f>ROUND(I202*H202,2)</f>
        <v>0</v>
      </c>
      <c r="K202" s="223"/>
      <c r="L202" s="41"/>
      <c r="M202" s="224" t="s">
        <v>1</v>
      </c>
      <c r="N202" s="225" t="s">
        <v>41</v>
      </c>
      <c r="O202" s="88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8" t="s">
        <v>184</v>
      </c>
      <c r="AT202" s="228" t="s">
        <v>157</v>
      </c>
      <c r="AU202" s="228" t="s">
        <v>162</v>
      </c>
      <c r="AY202" s="14" t="s">
        <v>155</v>
      </c>
      <c r="BE202" s="229">
        <f>IF(N202="základná",J202,0)</f>
        <v>0</v>
      </c>
      <c r="BF202" s="229">
        <f>IF(N202="znížená",J202,0)</f>
        <v>0</v>
      </c>
      <c r="BG202" s="229">
        <f>IF(N202="zákl. prenesená",J202,0)</f>
        <v>0</v>
      </c>
      <c r="BH202" s="229">
        <f>IF(N202="zníž. prenesená",J202,0)</f>
        <v>0</v>
      </c>
      <c r="BI202" s="229">
        <f>IF(N202="nulová",J202,0)</f>
        <v>0</v>
      </c>
      <c r="BJ202" s="14" t="s">
        <v>162</v>
      </c>
      <c r="BK202" s="229">
        <f>ROUND(I202*H202,2)</f>
        <v>0</v>
      </c>
      <c r="BL202" s="14" t="s">
        <v>184</v>
      </c>
      <c r="BM202" s="228" t="s">
        <v>1018</v>
      </c>
    </row>
    <row r="203" s="2" customFormat="1" ht="21.75" customHeight="1">
      <c r="A203" s="35"/>
      <c r="B203" s="36"/>
      <c r="C203" s="216" t="s">
        <v>411</v>
      </c>
      <c r="D203" s="216" t="s">
        <v>157</v>
      </c>
      <c r="E203" s="217" t="s">
        <v>1019</v>
      </c>
      <c r="F203" s="218" t="s">
        <v>1020</v>
      </c>
      <c r="G203" s="219" t="s">
        <v>196</v>
      </c>
      <c r="H203" s="220">
        <v>0.60199999999999998</v>
      </c>
      <c r="I203" s="221"/>
      <c r="J203" s="222">
        <f>ROUND(I203*H203,2)</f>
        <v>0</v>
      </c>
      <c r="K203" s="223"/>
      <c r="L203" s="41"/>
      <c r="M203" s="241" t="s">
        <v>1</v>
      </c>
      <c r="N203" s="242" t="s">
        <v>41</v>
      </c>
      <c r="O203" s="243"/>
      <c r="P203" s="244">
        <f>O203*H203</f>
        <v>0</v>
      </c>
      <c r="Q203" s="244">
        <v>0</v>
      </c>
      <c r="R203" s="244">
        <f>Q203*H203</f>
        <v>0</v>
      </c>
      <c r="S203" s="244">
        <v>0</v>
      </c>
      <c r="T203" s="24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8" t="s">
        <v>184</v>
      </c>
      <c r="AT203" s="228" t="s">
        <v>157</v>
      </c>
      <c r="AU203" s="228" t="s">
        <v>162</v>
      </c>
      <c r="AY203" s="14" t="s">
        <v>155</v>
      </c>
      <c r="BE203" s="229">
        <f>IF(N203="základná",J203,0)</f>
        <v>0</v>
      </c>
      <c r="BF203" s="229">
        <f>IF(N203="znížená",J203,0)</f>
        <v>0</v>
      </c>
      <c r="BG203" s="229">
        <f>IF(N203="zákl. prenesená",J203,0)</f>
        <v>0</v>
      </c>
      <c r="BH203" s="229">
        <f>IF(N203="zníž. prenesená",J203,0)</f>
        <v>0</v>
      </c>
      <c r="BI203" s="229">
        <f>IF(N203="nulová",J203,0)</f>
        <v>0</v>
      </c>
      <c r="BJ203" s="14" t="s">
        <v>162</v>
      </c>
      <c r="BK203" s="229">
        <f>ROUND(I203*H203,2)</f>
        <v>0</v>
      </c>
      <c r="BL203" s="14" t="s">
        <v>184</v>
      </c>
      <c r="BM203" s="228" t="s">
        <v>1021</v>
      </c>
    </row>
    <row r="204" s="2" customFormat="1" ht="6.96" customHeight="1">
      <c r="A204" s="35"/>
      <c r="B204" s="63"/>
      <c r="C204" s="64"/>
      <c r="D204" s="64"/>
      <c r="E204" s="64"/>
      <c r="F204" s="64"/>
      <c r="G204" s="64"/>
      <c r="H204" s="64"/>
      <c r="I204" s="64"/>
      <c r="J204" s="64"/>
      <c r="K204" s="64"/>
      <c r="L204" s="41"/>
      <c r="M204" s="35"/>
      <c r="O204" s="35"/>
      <c r="P204" s="35"/>
      <c r="Q204" s="35"/>
      <c r="R204" s="35"/>
      <c r="S204" s="35"/>
      <c r="T204" s="35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</row>
  </sheetData>
  <sheetProtection sheet="1" autoFilter="0" formatColumns="0" formatRows="0" objects="1" scenarios="1" spinCount="100000" saltValue="hGv8Cr28fzxVaiEWrfXtra/S96WJZUhu4FlsyAX2RuteiXKsp5zHw7vSShzu8Hi7RruUq2XpCMpkVp/n62fv/g==" hashValue="Y6XM5zNJFmGohnYLcz4gCmHzA8UbK+SbyzZ7HLn+fYqJetjgXr4LgWRXS+vdWu8xuvHu3WEUF3h87xxWxwQDOw==" algorithmName="SHA-512" password="CC35"/>
  <autoFilter ref="C123:K203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75</v>
      </c>
    </row>
    <row r="4" s="1" customFormat="1" ht="24.96" customHeight="1">
      <c r="B4" s="17"/>
      <c r="D4" s="135" t="s">
        <v>112</v>
      </c>
      <c r="L4" s="17"/>
      <c r="M4" s="136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15</v>
      </c>
      <c r="L6" s="17"/>
    </row>
    <row r="7" s="1" customFormat="1" ht="16.5" customHeight="1">
      <c r="B7" s="17"/>
      <c r="E7" s="138" t="str">
        <f>'Rekapitulácia stavby'!K6</f>
        <v>Zariadenie pre seniorov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113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1022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17</v>
      </c>
      <c r="E11" s="35"/>
      <c r="F11" s="140" t="s">
        <v>1</v>
      </c>
      <c r="G11" s="35"/>
      <c r="H11" s="35"/>
      <c r="I11" s="137" t="s">
        <v>18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19</v>
      </c>
      <c r="E12" s="35"/>
      <c r="F12" s="140" t="s">
        <v>20</v>
      </c>
      <c r="G12" s="35"/>
      <c r="H12" s="35"/>
      <c r="I12" s="137" t="s">
        <v>21</v>
      </c>
      <c r="J12" s="141" t="str">
        <f>'Rekapitulácia stavby'!AN8</f>
        <v>17. 4. 2019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23</v>
      </c>
      <c r="E14" s="35"/>
      <c r="F14" s="35"/>
      <c r="G14" s="35"/>
      <c r="H14" s="35"/>
      <c r="I14" s="137" t="s">
        <v>24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25</v>
      </c>
      <c r="F15" s="35"/>
      <c r="G15" s="35"/>
      <c r="H15" s="35"/>
      <c r="I15" s="137" t="s">
        <v>26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24</v>
      </c>
      <c r="J17" s="30" t="str">
        <f>'Rekapitulácia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0"/>
      <c r="G18" s="140"/>
      <c r="H18" s="140"/>
      <c r="I18" s="137" t="s">
        <v>26</v>
      </c>
      <c r="J18" s="30" t="str">
        <f>'Rekapitulácia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24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24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33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ROUND(J123,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ROUND((SUM(BE123:BE257)),  2)</f>
        <v>0</v>
      </c>
      <c r="G33" s="35"/>
      <c r="H33" s="35"/>
      <c r="I33" s="152">
        <v>0.20000000000000001</v>
      </c>
      <c r="J33" s="151">
        <f>ROUND(((SUM(BE123:BE257))*I33),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ROUND((SUM(BF123:BF257)),  2)</f>
        <v>0</v>
      </c>
      <c r="G34" s="35"/>
      <c r="H34" s="35"/>
      <c r="I34" s="152">
        <v>0.20000000000000001</v>
      </c>
      <c r="J34" s="151">
        <f>ROUND(((SUM(BF123:BF257))*I34),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ROUND((SUM(BG123:BG257)),  2)</f>
        <v>0</v>
      </c>
      <c r="G35" s="35"/>
      <c r="H35" s="35"/>
      <c r="I35" s="152">
        <v>0.20000000000000001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ROUND((SUM(BH123:BH257)),  2)</f>
        <v>0</v>
      </c>
      <c r="G36" s="35"/>
      <c r="H36" s="35"/>
      <c r="I36" s="152">
        <v>0.20000000000000001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ROUND((SUM(BI123:BI257)),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115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71" t="str">
        <f>E7</f>
        <v>Zariadenie pre seniorov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113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03 - SO 03 - Elektrika a EPS požiarna ochrana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19</v>
      </c>
      <c r="D89" s="37"/>
      <c r="E89" s="37"/>
      <c r="F89" s="24" t="str">
        <f>F12</f>
        <v>k.ú. Horný Vinodol č. parc. 14</v>
      </c>
      <c r="G89" s="37"/>
      <c r="H89" s="37"/>
      <c r="I89" s="29" t="s">
        <v>21</v>
      </c>
      <c r="J89" s="76" t="str">
        <f>IF(J12="","",J12)</f>
        <v>17. 4. 2019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Obec Vinodol, Obecná 473/29 Vinodol 951 06</v>
      </c>
      <c r="G91" s="37"/>
      <c r="H91" s="37"/>
      <c r="I91" s="29" t="s">
        <v>30</v>
      </c>
      <c r="J91" s="33" t="str">
        <f>E21</f>
        <v>Ing. arch. Ján Kováč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72" t="s">
        <v>116</v>
      </c>
      <c r="D94" s="173"/>
      <c r="E94" s="173"/>
      <c r="F94" s="173"/>
      <c r="G94" s="173"/>
      <c r="H94" s="173"/>
      <c r="I94" s="173"/>
      <c r="J94" s="174" t="s">
        <v>117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5" t="s">
        <v>118</v>
      </c>
      <c r="D96" s="37"/>
      <c r="E96" s="37"/>
      <c r="F96" s="37"/>
      <c r="G96" s="37"/>
      <c r="H96" s="37"/>
      <c r="I96" s="37"/>
      <c r="J96" s="107">
        <f>J123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119</v>
      </c>
    </row>
    <row r="97" hidden="1" s="9" customFormat="1" ht="24.96" customHeight="1">
      <c r="A97" s="9"/>
      <c r="B97" s="176"/>
      <c r="C97" s="177"/>
      <c r="D97" s="178" t="s">
        <v>120</v>
      </c>
      <c r="E97" s="179"/>
      <c r="F97" s="179"/>
      <c r="G97" s="179"/>
      <c r="H97" s="179"/>
      <c r="I97" s="179"/>
      <c r="J97" s="180">
        <f>J124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2"/>
      <c r="C98" s="183"/>
      <c r="D98" s="184" t="s">
        <v>126</v>
      </c>
      <c r="E98" s="185"/>
      <c r="F98" s="185"/>
      <c r="G98" s="185"/>
      <c r="H98" s="185"/>
      <c r="I98" s="185"/>
      <c r="J98" s="186">
        <f>J125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9" customFormat="1" ht="24.96" customHeight="1">
      <c r="A99" s="9"/>
      <c r="B99" s="176"/>
      <c r="C99" s="177"/>
      <c r="D99" s="178" t="s">
        <v>1023</v>
      </c>
      <c r="E99" s="179"/>
      <c r="F99" s="179"/>
      <c r="G99" s="179"/>
      <c r="H99" s="179"/>
      <c r="I99" s="179"/>
      <c r="J99" s="180">
        <f>J130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82"/>
      <c r="C100" s="183"/>
      <c r="D100" s="184" t="s">
        <v>1024</v>
      </c>
      <c r="E100" s="185"/>
      <c r="F100" s="185"/>
      <c r="G100" s="185"/>
      <c r="H100" s="185"/>
      <c r="I100" s="185"/>
      <c r="J100" s="186">
        <f>J131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2"/>
      <c r="C101" s="183"/>
      <c r="D101" s="184" t="s">
        <v>1025</v>
      </c>
      <c r="E101" s="185"/>
      <c r="F101" s="185"/>
      <c r="G101" s="185"/>
      <c r="H101" s="185"/>
      <c r="I101" s="185"/>
      <c r="J101" s="186">
        <f>J198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2"/>
      <c r="C102" s="183"/>
      <c r="D102" s="184" t="s">
        <v>1026</v>
      </c>
      <c r="E102" s="185"/>
      <c r="F102" s="185"/>
      <c r="G102" s="185"/>
      <c r="H102" s="185"/>
      <c r="I102" s="185"/>
      <c r="J102" s="186">
        <f>J214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9" customFormat="1" ht="24.96" customHeight="1">
      <c r="A103" s="9"/>
      <c r="B103" s="176"/>
      <c r="C103" s="177"/>
      <c r="D103" s="178" t="s">
        <v>1027</v>
      </c>
      <c r="E103" s="179"/>
      <c r="F103" s="179"/>
      <c r="G103" s="179"/>
      <c r="H103" s="179"/>
      <c r="I103" s="179"/>
      <c r="J103" s="180">
        <f>J256</f>
        <v>0</v>
      </c>
      <c r="K103" s="177"/>
      <c r="L103" s="18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hidden="1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hidden="1"/>
    <row r="107" hidden="1"/>
    <row r="108" hidden="1"/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141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15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171" t="str">
        <f>E7</f>
        <v>Zariadenie pre seniorov</v>
      </c>
      <c r="F113" s="29"/>
      <c r="G113" s="29"/>
      <c r="H113" s="29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113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73" t="str">
        <f>E9</f>
        <v>03 - SO 03 - Elektrika a EPS požiarna ochrana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19</v>
      </c>
      <c r="D117" s="37"/>
      <c r="E117" s="37"/>
      <c r="F117" s="24" t="str">
        <f>F12</f>
        <v>k.ú. Horný Vinodol č. parc. 14</v>
      </c>
      <c r="G117" s="37"/>
      <c r="H117" s="37"/>
      <c r="I117" s="29" t="s">
        <v>21</v>
      </c>
      <c r="J117" s="76" t="str">
        <f>IF(J12="","",J12)</f>
        <v>17. 4. 2019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23</v>
      </c>
      <c r="D119" s="37"/>
      <c r="E119" s="37"/>
      <c r="F119" s="24" t="str">
        <f>E15</f>
        <v>Obec Vinodol, Obecná 473/29 Vinodol 951 06</v>
      </c>
      <c r="G119" s="37"/>
      <c r="H119" s="37"/>
      <c r="I119" s="29" t="s">
        <v>30</v>
      </c>
      <c r="J119" s="33" t="str">
        <f>E21</f>
        <v>Ing. arch. Ján Kováč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27</v>
      </c>
      <c r="D120" s="37"/>
      <c r="E120" s="37"/>
      <c r="F120" s="24" t="str">
        <f>IF(E18="","",E18)</f>
        <v>Vyplň údaj</v>
      </c>
      <c r="G120" s="37"/>
      <c r="H120" s="37"/>
      <c r="I120" s="29" t="s">
        <v>32</v>
      </c>
      <c r="J120" s="33" t="str">
        <f>E24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188"/>
      <c r="B122" s="189"/>
      <c r="C122" s="190" t="s">
        <v>142</v>
      </c>
      <c r="D122" s="191" t="s">
        <v>60</v>
      </c>
      <c r="E122" s="191" t="s">
        <v>56</v>
      </c>
      <c r="F122" s="191" t="s">
        <v>57</v>
      </c>
      <c r="G122" s="191" t="s">
        <v>143</v>
      </c>
      <c r="H122" s="191" t="s">
        <v>144</v>
      </c>
      <c r="I122" s="191" t="s">
        <v>145</v>
      </c>
      <c r="J122" s="192" t="s">
        <v>117</v>
      </c>
      <c r="K122" s="193" t="s">
        <v>146</v>
      </c>
      <c r="L122" s="194"/>
      <c r="M122" s="97" t="s">
        <v>1</v>
      </c>
      <c r="N122" s="98" t="s">
        <v>39</v>
      </c>
      <c r="O122" s="98" t="s">
        <v>147</v>
      </c>
      <c r="P122" s="98" t="s">
        <v>148</v>
      </c>
      <c r="Q122" s="98" t="s">
        <v>149</v>
      </c>
      <c r="R122" s="98" t="s">
        <v>150</v>
      </c>
      <c r="S122" s="98" t="s">
        <v>151</v>
      </c>
      <c r="T122" s="99" t="s">
        <v>152</v>
      </c>
      <c r="U122" s="188"/>
      <c r="V122" s="188"/>
      <c r="W122" s="188"/>
      <c r="X122" s="188"/>
      <c r="Y122" s="188"/>
      <c r="Z122" s="188"/>
      <c r="AA122" s="188"/>
      <c r="AB122" s="188"/>
      <c r="AC122" s="188"/>
      <c r="AD122" s="188"/>
      <c r="AE122" s="188"/>
    </row>
    <row r="123" s="2" customFormat="1" ht="22.8" customHeight="1">
      <c r="A123" s="35"/>
      <c r="B123" s="36"/>
      <c r="C123" s="104" t="s">
        <v>118</v>
      </c>
      <c r="D123" s="37"/>
      <c r="E123" s="37"/>
      <c r="F123" s="37"/>
      <c r="G123" s="37"/>
      <c r="H123" s="37"/>
      <c r="I123" s="37"/>
      <c r="J123" s="195">
        <f>BK123</f>
        <v>0</v>
      </c>
      <c r="K123" s="37"/>
      <c r="L123" s="41"/>
      <c r="M123" s="100"/>
      <c r="N123" s="196"/>
      <c r="O123" s="101"/>
      <c r="P123" s="197">
        <f>P124+P130+P256</f>
        <v>0</v>
      </c>
      <c r="Q123" s="101"/>
      <c r="R123" s="197">
        <f>R124+R130+R256</f>
        <v>0</v>
      </c>
      <c r="S123" s="101"/>
      <c r="T123" s="198">
        <f>T124+T130+T256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74</v>
      </c>
      <c r="AU123" s="14" t="s">
        <v>119</v>
      </c>
      <c r="BK123" s="199">
        <f>BK124+BK130+BK256</f>
        <v>0</v>
      </c>
    </row>
    <row r="124" s="12" customFormat="1" ht="25.92" customHeight="1">
      <c r="A124" s="12"/>
      <c r="B124" s="200"/>
      <c r="C124" s="201"/>
      <c r="D124" s="202" t="s">
        <v>74</v>
      </c>
      <c r="E124" s="203" t="s">
        <v>153</v>
      </c>
      <c r="F124" s="203" t="s">
        <v>154</v>
      </c>
      <c r="G124" s="201"/>
      <c r="H124" s="201"/>
      <c r="I124" s="204"/>
      <c r="J124" s="205">
        <f>BK124</f>
        <v>0</v>
      </c>
      <c r="K124" s="201"/>
      <c r="L124" s="206"/>
      <c r="M124" s="207"/>
      <c r="N124" s="208"/>
      <c r="O124" s="208"/>
      <c r="P124" s="209">
        <f>P125</f>
        <v>0</v>
      </c>
      <c r="Q124" s="208"/>
      <c r="R124" s="209">
        <f>R125</f>
        <v>0</v>
      </c>
      <c r="S124" s="208"/>
      <c r="T124" s="210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1" t="s">
        <v>83</v>
      </c>
      <c r="AT124" s="212" t="s">
        <v>74</v>
      </c>
      <c r="AU124" s="212" t="s">
        <v>75</v>
      </c>
      <c r="AY124" s="211" t="s">
        <v>155</v>
      </c>
      <c r="BK124" s="213">
        <f>BK125</f>
        <v>0</v>
      </c>
    </row>
    <row r="125" s="12" customFormat="1" ht="22.8" customHeight="1">
      <c r="A125" s="12"/>
      <c r="B125" s="200"/>
      <c r="C125" s="201"/>
      <c r="D125" s="202" t="s">
        <v>74</v>
      </c>
      <c r="E125" s="214" t="s">
        <v>185</v>
      </c>
      <c r="F125" s="214" t="s">
        <v>494</v>
      </c>
      <c r="G125" s="201"/>
      <c r="H125" s="201"/>
      <c r="I125" s="204"/>
      <c r="J125" s="215">
        <f>BK125</f>
        <v>0</v>
      </c>
      <c r="K125" s="201"/>
      <c r="L125" s="206"/>
      <c r="M125" s="207"/>
      <c r="N125" s="208"/>
      <c r="O125" s="208"/>
      <c r="P125" s="209">
        <f>SUM(P126:P129)</f>
        <v>0</v>
      </c>
      <c r="Q125" s="208"/>
      <c r="R125" s="209">
        <f>SUM(R126:R129)</f>
        <v>0</v>
      </c>
      <c r="S125" s="208"/>
      <c r="T125" s="210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1" t="s">
        <v>83</v>
      </c>
      <c r="AT125" s="212" t="s">
        <v>74</v>
      </c>
      <c r="AU125" s="212" t="s">
        <v>83</v>
      </c>
      <c r="AY125" s="211" t="s">
        <v>155</v>
      </c>
      <c r="BK125" s="213">
        <f>SUM(BK126:BK129)</f>
        <v>0</v>
      </c>
    </row>
    <row r="126" s="2" customFormat="1" ht="21.75" customHeight="1">
      <c r="A126" s="35"/>
      <c r="B126" s="36"/>
      <c r="C126" s="216" t="s">
        <v>83</v>
      </c>
      <c r="D126" s="216" t="s">
        <v>157</v>
      </c>
      <c r="E126" s="217" t="s">
        <v>1028</v>
      </c>
      <c r="F126" s="218" t="s">
        <v>1029</v>
      </c>
      <c r="G126" s="219" t="s">
        <v>237</v>
      </c>
      <c r="H126" s="220">
        <v>4</v>
      </c>
      <c r="I126" s="221"/>
      <c r="J126" s="222">
        <f>ROUND(I126*H126,2)</f>
        <v>0</v>
      </c>
      <c r="K126" s="223"/>
      <c r="L126" s="41"/>
      <c r="M126" s="224" t="s">
        <v>1</v>
      </c>
      <c r="N126" s="225" t="s">
        <v>41</v>
      </c>
      <c r="O126" s="88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161</v>
      </c>
      <c r="AT126" s="228" t="s">
        <v>157</v>
      </c>
      <c r="AU126" s="228" t="s">
        <v>162</v>
      </c>
      <c r="AY126" s="14" t="s">
        <v>155</v>
      </c>
      <c r="BE126" s="229">
        <f>IF(N126="základná",J126,0)</f>
        <v>0</v>
      </c>
      <c r="BF126" s="229">
        <f>IF(N126="znížená",J126,0)</f>
        <v>0</v>
      </c>
      <c r="BG126" s="229">
        <f>IF(N126="zákl. prenesená",J126,0)</f>
        <v>0</v>
      </c>
      <c r="BH126" s="229">
        <f>IF(N126="zníž. prenesená",J126,0)</f>
        <v>0</v>
      </c>
      <c r="BI126" s="229">
        <f>IF(N126="nulová",J126,0)</f>
        <v>0</v>
      </c>
      <c r="BJ126" s="14" t="s">
        <v>162</v>
      </c>
      <c r="BK126" s="229">
        <f>ROUND(I126*H126,2)</f>
        <v>0</v>
      </c>
      <c r="BL126" s="14" t="s">
        <v>161</v>
      </c>
      <c r="BM126" s="228" t="s">
        <v>1030</v>
      </c>
    </row>
    <row r="127" s="2" customFormat="1" ht="21.75" customHeight="1">
      <c r="A127" s="35"/>
      <c r="B127" s="36"/>
      <c r="C127" s="216" t="s">
        <v>162</v>
      </c>
      <c r="D127" s="216" t="s">
        <v>157</v>
      </c>
      <c r="E127" s="217" t="s">
        <v>1031</v>
      </c>
      <c r="F127" s="218" t="s">
        <v>1032</v>
      </c>
      <c r="G127" s="219" t="s">
        <v>237</v>
      </c>
      <c r="H127" s="220">
        <v>4</v>
      </c>
      <c r="I127" s="221"/>
      <c r="J127" s="222">
        <f>ROUND(I127*H127,2)</f>
        <v>0</v>
      </c>
      <c r="K127" s="223"/>
      <c r="L127" s="41"/>
      <c r="M127" s="224" t="s">
        <v>1</v>
      </c>
      <c r="N127" s="225" t="s">
        <v>41</v>
      </c>
      <c r="O127" s="88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161</v>
      </c>
      <c r="AT127" s="228" t="s">
        <v>157</v>
      </c>
      <c r="AU127" s="228" t="s">
        <v>162</v>
      </c>
      <c r="AY127" s="14" t="s">
        <v>155</v>
      </c>
      <c r="BE127" s="229">
        <f>IF(N127="základná",J127,0)</f>
        <v>0</v>
      </c>
      <c r="BF127" s="229">
        <f>IF(N127="znížená",J127,0)</f>
        <v>0</v>
      </c>
      <c r="BG127" s="229">
        <f>IF(N127="zákl. prenesená",J127,0)</f>
        <v>0</v>
      </c>
      <c r="BH127" s="229">
        <f>IF(N127="zníž. prenesená",J127,0)</f>
        <v>0</v>
      </c>
      <c r="BI127" s="229">
        <f>IF(N127="nulová",J127,0)</f>
        <v>0</v>
      </c>
      <c r="BJ127" s="14" t="s">
        <v>162</v>
      </c>
      <c r="BK127" s="229">
        <f>ROUND(I127*H127,2)</f>
        <v>0</v>
      </c>
      <c r="BL127" s="14" t="s">
        <v>161</v>
      </c>
      <c r="BM127" s="228" t="s">
        <v>1033</v>
      </c>
    </row>
    <row r="128" s="2" customFormat="1" ht="33" customHeight="1">
      <c r="A128" s="35"/>
      <c r="B128" s="36"/>
      <c r="C128" s="216" t="s">
        <v>165</v>
      </c>
      <c r="D128" s="216" t="s">
        <v>157</v>
      </c>
      <c r="E128" s="217" t="s">
        <v>1034</v>
      </c>
      <c r="F128" s="218" t="s">
        <v>1035</v>
      </c>
      <c r="G128" s="219" t="s">
        <v>443</v>
      </c>
      <c r="H128" s="220">
        <v>396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41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161</v>
      </c>
      <c r="AT128" s="228" t="s">
        <v>157</v>
      </c>
      <c r="AU128" s="228" t="s">
        <v>162</v>
      </c>
      <c r="AY128" s="14" t="s">
        <v>155</v>
      </c>
      <c r="BE128" s="229">
        <f>IF(N128="základná",J128,0)</f>
        <v>0</v>
      </c>
      <c r="BF128" s="229">
        <f>IF(N128="znížená",J128,0)</f>
        <v>0</v>
      </c>
      <c r="BG128" s="229">
        <f>IF(N128="zákl. prenesená",J128,0)</f>
        <v>0</v>
      </c>
      <c r="BH128" s="229">
        <f>IF(N128="zníž. prenesená",J128,0)</f>
        <v>0</v>
      </c>
      <c r="BI128" s="229">
        <f>IF(N128="nulová",J128,0)</f>
        <v>0</v>
      </c>
      <c r="BJ128" s="14" t="s">
        <v>162</v>
      </c>
      <c r="BK128" s="229">
        <f>ROUND(I128*H128,2)</f>
        <v>0</v>
      </c>
      <c r="BL128" s="14" t="s">
        <v>161</v>
      </c>
      <c r="BM128" s="228" t="s">
        <v>1036</v>
      </c>
    </row>
    <row r="129" s="2" customFormat="1" ht="16.5" customHeight="1">
      <c r="A129" s="35"/>
      <c r="B129" s="36"/>
      <c r="C129" s="230" t="s">
        <v>161</v>
      </c>
      <c r="D129" s="230" t="s">
        <v>193</v>
      </c>
      <c r="E129" s="231" t="s">
        <v>1037</v>
      </c>
      <c r="F129" s="232" t="s">
        <v>1038</v>
      </c>
      <c r="G129" s="233" t="s">
        <v>237</v>
      </c>
      <c r="H129" s="234">
        <v>5</v>
      </c>
      <c r="I129" s="235"/>
      <c r="J129" s="236">
        <f>ROUND(I129*H129,2)</f>
        <v>0</v>
      </c>
      <c r="K129" s="237"/>
      <c r="L129" s="238"/>
      <c r="M129" s="239" t="s">
        <v>1</v>
      </c>
      <c r="N129" s="240" t="s">
        <v>41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171</v>
      </c>
      <c r="AT129" s="228" t="s">
        <v>193</v>
      </c>
      <c r="AU129" s="228" t="s">
        <v>162</v>
      </c>
      <c r="AY129" s="14" t="s">
        <v>155</v>
      </c>
      <c r="BE129" s="229">
        <f>IF(N129="základná",J129,0)</f>
        <v>0</v>
      </c>
      <c r="BF129" s="229">
        <f>IF(N129="znížená",J129,0)</f>
        <v>0</v>
      </c>
      <c r="BG129" s="229">
        <f>IF(N129="zákl. prenesená",J129,0)</f>
        <v>0</v>
      </c>
      <c r="BH129" s="229">
        <f>IF(N129="zníž. prenesená",J129,0)</f>
        <v>0</v>
      </c>
      <c r="BI129" s="229">
        <f>IF(N129="nulová",J129,0)</f>
        <v>0</v>
      </c>
      <c r="BJ129" s="14" t="s">
        <v>162</v>
      </c>
      <c r="BK129" s="229">
        <f>ROUND(I129*H129,2)</f>
        <v>0</v>
      </c>
      <c r="BL129" s="14" t="s">
        <v>161</v>
      </c>
      <c r="BM129" s="228" t="s">
        <v>1039</v>
      </c>
    </row>
    <row r="130" s="12" customFormat="1" ht="25.92" customHeight="1">
      <c r="A130" s="12"/>
      <c r="B130" s="200"/>
      <c r="C130" s="201"/>
      <c r="D130" s="202" t="s">
        <v>74</v>
      </c>
      <c r="E130" s="203" t="s">
        <v>193</v>
      </c>
      <c r="F130" s="203" t="s">
        <v>1040</v>
      </c>
      <c r="G130" s="201"/>
      <c r="H130" s="201"/>
      <c r="I130" s="204"/>
      <c r="J130" s="205">
        <f>BK130</f>
        <v>0</v>
      </c>
      <c r="K130" s="201"/>
      <c r="L130" s="206"/>
      <c r="M130" s="207"/>
      <c r="N130" s="208"/>
      <c r="O130" s="208"/>
      <c r="P130" s="209">
        <f>P131+P198+P214</f>
        <v>0</v>
      </c>
      <c r="Q130" s="208"/>
      <c r="R130" s="209">
        <f>R131+R198+R214</f>
        <v>0</v>
      </c>
      <c r="S130" s="208"/>
      <c r="T130" s="210">
        <f>T131+T198+T214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1" t="s">
        <v>165</v>
      </c>
      <c r="AT130" s="212" t="s">
        <v>74</v>
      </c>
      <c r="AU130" s="212" t="s">
        <v>75</v>
      </c>
      <c r="AY130" s="211" t="s">
        <v>155</v>
      </c>
      <c r="BK130" s="213">
        <f>BK131+BK198+BK214</f>
        <v>0</v>
      </c>
    </row>
    <row r="131" s="12" customFormat="1" ht="22.8" customHeight="1">
      <c r="A131" s="12"/>
      <c r="B131" s="200"/>
      <c r="C131" s="201"/>
      <c r="D131" s="202" t="s">
        <v>74</v>
      </c>
      <c r="E131" s="214" t="s">
        <v>1041</v>
      </c>
      <c r="F131" s="214" t="s">
        <v>1042</v>
      </c>
      <c r="G131" s="201"/>
      <c r="H131" s="201"/>
      <c r="I131" s="204"/>
      <c r="J131" s="215">
        <f>BK131</f>
        <v>0</v>
      </c>
      <c r="K131" s="201"/>
      <c r="L131" s="206"/>
      <c r="M131" s="207"/>
      <c r="N131" s="208"/>
      <c r="O131" s="208"/>
      <c r="P131" s="209">
        <f>SUM(P132:P197)</f>
        <v>0</v>
      </c>
      <c r="Q131" s="208"/>
      <c r="R131" s="209">
        <f>SUM(R132:R197)</f>
        <v>0</v>
      </c>
      <c r="S131" s="208"/>
      <c r="T131" s="210">
        <f>SUM(T132:T197)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1" t="s">
        <v>165</v>
      </c>
      <c r="AT131" s="212" t="s">
        <v>74</v>
      </c>
      <c r="AU131" s="212" t="s">
        <v>83</v>
      </c>
      <c r="AY131" s="211" t="s">
        <v>155</v>
      </c>
      <c r="BK131" s="213">
        <f>SUM(BK132:BK197)</f>
        <v>0</v>
      </c>
    </row>
    <row r="132" s="2" customFormat="1" ht="16.5" customHeight="1">
      <c r="A132" s="35"/>
      <c r="B132" s="36"/>
      <c r="C132" s="216" t="s">
        <v>172</v>
      </c>
      <c r="D132" s="216" t="s">
        <v>157</v>
      </c>
      <c r="E132" s="217" t="s">
        <v>1043</v>
      </c>
      <c r="F132" s="218" t="s">
        <v>1044</v>
      </c>
      <c r="G132" s="219" t="s">
        <v>237</v>
      </c>
      <c r="H132" s="220">
        <v>161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41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280</v>
      </c>
      <c r="AT132" s="228" t="s">
        <v>157</v>
      </c>
      <c r="AU132" s="228" t="s">
        <v>162</v>
      </c>
      <c r="AY132" s="14" t="s">
        <v>155</v>
      </c>
      <c r="BE132" s="229">
        <f>IF(N132="základná",J132,0)</f>
        <v>0</v>
      </c>
      <c r="BF132" s="229">
        <f>IF(N132="znížená",J132,0)</f>
        <v>0</v>
      </c>
      <c r="BG132" s="229">
        <f>IF(N132="zákl. prenesená",J132,0)</f>
        <v>0</v>
      </c>
      <c r="BH132" s="229">
        <f>IF(N132="zníž. prenesená",J132,0)</f>
        <v>0</v>
      </c>
      <c r="BI132" s="229">
        <f>IF(N132="nulová",J132,0)</f>
        <v>0</v>
      </c>
      <c r="BJ132" s="14" t="s">
        <v>162</v>
      </c>
      <c r="BK132" s="229">
        <f>ROUND(I132*H132,2)</f>
        <v>0</v>
      </c>
      <c r="BL132" s="14" t="s">
        <v>280</v>
      </c>
      <c r="BM132" s="228" t="s">
        <v>1045</v>
      </c>
    </row>
    <row r="133" s="2" customFormat="1" ht="21.75" customHeight="1">
      <c r="A133" s="35"/>
      <c r="B133" s="36"/>
      <c r="C133" s="230" t="s">
        <v>168</v>
      </c>
      <c r="D133" s="230" t="s">
        <v>193</v>
      </c>
      <c r="E133" s="231" t="s">
        <v>1046</v>
      </c>
      <c r="F133" s="232" t="s">
        <v>1047</v>
      </c>
      <c r="G133" s="233" t="s">
        <v>237</v>
      </c>
      <c r="H133" s="234">
        <v>161</v>
      </c>
      <c r="I133" s="235"/>
      <c r="J133" s="236">
        <f>ROUND(I133*H133,2)</f>
        <v>0</v>
      </c>
      <c r="K133" s="237"/>
      <c r="L133" s="238"/>
      <c r="M133" s="239" t="s">
        <v>1</v>
      </c>
      <c r="N133" s="240" t="s">
        <v>41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633</v>
      </c>
      <c r="AT133" s="228" t="s">
        <v>193</v>
      </c>
      <c r="AU133" s="228" t="s">
        <v>162</v>
      </c>
      <c r="AY133" s="14" t="s">
        <v>155</v>
      </c>
      <c r="BE133" s="229">
        <f>IF(N133="základná",J133,0)</f>
        <v>0</v>
      </c>
      <c r="BF133" s="229">
        <f>IF(N133="znížená",J133,0)</f>
        <v>0</v>
      </c>
      <c r="BG133" s="229">
        <f>IF(N133="zákl. prenesená",J133,0)</f>
        <v>0</v>
      </c>
      <c r="BH133" s="229">
        <f>IF(N133="zníž. prenesená",J133,0)</f>
        <v>0</v>
      </c>
      <c r="BI133" s="229">
        <f>IF(N133="nulová",J133,0)</f>
        <v>0</v>
      </c>
      <c r="BJ133" s="14" t="s">
        <v>162</v>
      </c>
      <c r="BK133" s="229">
        <f>ROUND(I133*H133,2)</f>
        <v>0</v>
      </c>
      <c r="BL133" s="14" t="s">
        <v>280</v>
      </c>
      <c r="BM133" s="228" t="s">
        <v>1048</v>
      </c>
    </row>
    <row r="134" s="2" customFormat="1" ht="21.75" customHeight="1">
      <c r="A134" s="35"/>
      <c r="B134" s="36"/>
      <c r="C134" s="216" t="s">
        <v>178</v>
      </c>
      <c r="D134" s="216" t="s">
        <v>157</v>
      </c>
      <c r="E134" s="217" t="s">
        <v>1049</v>
      </c>
      <c r="F134" s="218" t="s">
        <v>1050</v>
      </c>
      <c r="G134" s="219" t="s">
        <v>237</v>
      </c>
      <c r="H134" s="220">
        <v>30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41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280</v>
      </c>
      <c r="AT134" s="228" t="s">
        <v>157</v>
      </c>
      <c r="AU134" s="228" t="s">
        <v>162</v>
      </c>
      <c r="AY134" s="14" t="s">
        <v>155</v>
      </c>
      <c r="BE134" s="229">
        <f>IF(N134="základná",J134,0)</f>
        <v>0</v>
      </c>
      <c r="BF134" s="229">
        <f>IF(N134="znížená",J134,0)</f>
        <v>0</v>
      </c>
      <c r="BG134" s="229">
        <f>IF(N134="zákl. prenesená",J134,0)</f>
        <v>0</v>
      </c>
      <c r="BH134" s="229">
        <f>IF(N134="zníž. prenesená",J134,0)</f>
        <v>0</v>
      </c>
      <c r="BI134" s="229">
        <f>IF(N134="nulová",J134,0)</f>
        <v>0</v>
      </c>
      <c r="BJ134" s="14" t="s">
        <v>162</v>
      </c>
      <c r="BK134" s="229">
        <f>ROUND(I134*H134,2)</f>
        <v>0</v>
      </c>
      <c r="BL134" s="14" t="s">
        <v>280</v>
      </c>
      <c r="BM134" s="228" t="s">
        <v>1051</v>
      </c>
    </row>
    <row r="135" s="2" customFormat="1" ht="21.75" customHeight="1">
      <c r="A135" s="35"/>
      <c r="B135" s="36"/>
      <c r="C135" s="230" t="s">
        <v>171</v>
      </c>
      <c r="D135" s="230" t="s">
        <v>193</v>
      </c>
      <c r="E135" s="231" t="s">
        <v>1052</v>
      </c>
      <c r="F135" s="232" t="s">
        <v>1053</v>
      </c>
      <c r="G135" s="233" t="s">
        <v>237</v>
      </c>
      <c r="H135" s="234">
        <v>30</v>
      </c>
      <c r="I135" s="235"/>
      <c r="J135" s="236">
        <f>ROUND(I135*H135,2)</f>
        <v>0</v>
      </c>
      <c r="K135" s="237"/>
      <c r="L135" s="238"/>
      <c r="M135" s="239" t="s">
        <v>1</v>
      </c>
      <c r="N135" s="240" t="s">
        <v>41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633</v>
      </c>
      <c r="AT135" s="228" t="s">
        <v>193</v>
      </c>
      <c r="AU135" s="228" t="s">
        <v>162</v>
      </c>
      <c r="AY135" s="14" t="s">
        <v>155</v>
      </c>
      <c r="BE135" s="229">
        <f>IF(N135="základná",J135,0)</f>
        <v>0</v>
      </c>
      <c r="BF135" s="229">
        <f>IF(N135="znížená",J135,0)</f>
        <v>0</v>
      </c>
      <c r="BG135" s="229">
        <f>IF(N135="zákl. prenesená",J135,0)</f>
        <v>0</v>
      </c>
      <c r="BH135" s="229">
        <f>IF(N135="zníž. prenesená",J135,0)</f>
        <v>0</v>
      </c>
      <c r="BI135" s="229">
        <f>IF(N135="nulová",J135,0)</f>
        <v>0</v>
      </c>
      <c r="BJ135" s="14" t="s">
        <v>162</v>
      </c>
      <c r="BK135" s="229">
        <f>ROUND(I135*H135,2)</f>
        <v>0</v>
      </c>
      <c r="BL135" s="14" t="s">
        <v>280</v>
      </c>
      <c r="BM135" s="228" t="s">
        <v>1054</v>
      </c>
    </row>
    <row r="136" s="2" customFormat="1" ht="21.75" customHeight="1">
      <c r="A136" s="35"/>
      <c r="B136" s="36"/>
      <c r="C136" s="216" t="s">
        <v>185</v>
      </c>
      <c r="D136" s="216" t="s">
        <v>157</v>
      </c>
      <c r="E136" s="217" t="s">
        <v>1055</v>
      </c>
      <c r="F136" s="218" t="s">
        <v>1056</v>
      </c>
      <c r="G136" s="219" t="s">
        <v>237</v>
      </c>
      <c r="H136" s="220">
        <v>15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41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280</v>
      </c>
      <c r="AT136" s="228" t="s">
        <v>157</v>
      </c>
      <c r="AU136" s="228" t="s">
        <v>162</v>
      </c>
      <c r="AY136" s="14" t="s">
        <v>155</v>
      </c>
      <c r="BE136" s="229">
        <f>IF(N136="základná",J136,0)</f>
        <v>0</v>
      </c>
      <c r="BF136" s="229">
        <f>IF(N136="znížená",J136,0)</f>
        <v>0</v>
      </c>
      <c r="BG136" s="229">
        <f>IF(N136="zákl. prenesená",J136,0)</f>
        <v>0</v>
      </c>
      <c r="BH136" s="229">
        <f>IF(N136="zníž. prenesená",J136,0)</f>
        <v>0</v>
      </c>
      <c r="BI136" s="229">
        <f>IF(N136="nulová",J136,0)</f>
        <v>0</v>
      </c>
      <c r="BJ136" s="14" t="s">
        <v>162</v>
      </c>
      <c r="BK136" s="229">
        <f>ROUND(I136*H136,2)</f>
        <v>0</v>
      </c>
      <c r="BL136" s="14" t="s">
        <v>280</v>
      </c>
      <c r="BM136" s="228" t="s">
        <v>1057</v>
      </c>
    </row>
    <row r="137" s="2" customFormat="1" ht="16.5" customHeight="1">
      <c r="A137" s="35"/>
      <c r="B137" s="36"/>
      <c r="C137" s="230" t="s">
        <v>109</v>
      </c>
      <c r="D137" s="230" t="s">
        <v>193</v>
      </c>
      <c r="E137" s="231" t="s">
        <v>1058</v>
      </c>
      <c r="F137" s="232" t="s">
        <v>1059</v>
      </c>
      <c r="G137" s="233" t="s">
        <v>237</v>
      </c>
      <c r="H137" s="234">
        <v>15</v>
      </c>
      <c r="I137" s="235"/>
      <c r="J137" s="236">
        <f>ROUND(I137*H137,2)</f>
        <v>0</v>
      </c>
      <c r="K137" s="237"/>
      <c r="L137" s="238"/>
      <c r="M137" s="239" t="s">
        <v>1</v>
      </c>
      <c r="N137" s="240" t="s">
        <v>41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633</v>
      </c>
      <c r="AT137" s="228" t="s">
        <v>193</v>
      </c>
      <c r="AU137" s="228" t="s">
        <v>162</v>
      </c>
      <c r="AY137" s="14" t="s">
        <v>155</v>
      </c>
      <c r="BE137" s="229">
        <f>IF(N137="základná",J137,0)</f>
        <v>0</v>
      </c>
      <c r="BF137" s="229">
        <f>IF(N137="znížená",J137,0)</f>
        <v>0</v>
      </c>
      <c r="BG137" s="229">
        <f>IF(N137="zákl. prenesená",J137,0)</f>
        <v>0</v>
      </c>
      <c r="BH137" s="229">
        <f>IF(N137="zníž. prenesená",J137,0)</f>
        <v>0</v>
      </c>
      <c r="BI137" s="229">
        <f>IF(N137="nulová",J137,0)</f>
        <v>0</v>
      </c>
      <c r="BJ137" s="14" t="s">
        <v>162</v>
      </c>
      <c r="BK137" s="229">
        <f>ROUND(I137*H137,2)</f>
        <v>0</v>
      </c>
      <c r="BL137" s="14" t="s">
        <v>280</v>
      </c>
      <c r="BM137" s="228" t="s">
        <v>1060</v>
      </c>
    </row>
    <row r="138" s="2" customFormat="1" ht="21.75" customHeight="1">
      <c r="A138" s="35"/>
      <c r="B138" s="36"/>
      <c r="C138" s="216" t="s">
        <v>192</v>
      </c>
      <c r="D138" s="216" t="s">
        <v>157</v>
      </c>
      <c r="E138" s="217" t="s">
        <v>1061</v>
      </c>
      <c r="F138" s="218" t="s">
        <v>1062</v>
      </c>
      <c r="G138" s="219" t="s">
        <v>237</v>
      </c>
      <c r="H138" s="220">
        <v>40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41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280</v>
      </c>
      <c r="AT138" s="228" t="s">
        <v>157</v>
      </c>
      <c r="AU138" s="228" t="s">
        <v>162</v>
      </c>
      <c r="AY138" s="14" t="s">
        <v>155</v>
      </c>
      <c r="BE138" s="229">
        <f>IF(N138="základná",J138,0)</f>
        <v>0</v>
      </c>
      <c r="BF138" s="229">
        <f>IF(N138="znížená",J138,0)</f>
        <v>0</v>
      </c>
      <c r="BG138" s="229">
        <f>IF(N138="zákl. prenesená",J138,0)</f>
        <v>0</v>
      </c>
      <c r="BH138" s="229">
        <f>IF(N138="zníž. prenesená",J138,0)</f>
        <v>0</v>
      </c>
      <c r="BI138" s="229">
        <f>IF(N138="nulová",J138,0)</f>
        <v>0</v>
      </c>
      <c r="BJ138" s="14" t="s">
        <v>162</v>
      </c>
      <c r="BK138" s="229">
        <f>ROUND(I138*H138,2)</f>
        <v>0</v>
      </c>
      <c r="BL138" s="14" t="s">
        <v>280</v>
      </c>
      <c r="BM138" s="228" t="s">
        <v>1063</v>
      </c>
    </row>
    <row r="139" s="2" customFormat="1" ht="16.5" customHeight="1">
      <c r="A139" s="35"/>
      <c r="B139" s="36"/>
      <c r="C139" s="230" t="s">
        <v>177</v>
      </c>
      <c r="D139" s="230" t="s">
        <v>193</v>
      </c>
      <c r="E139" s="231" t="s">
        <v>1064</v>
      </c>
      <c r="F139" s="232" t="s">
        <v>1065</v>
      </c>
      <c r="G139" s="233" t="s">
        <v>237</v>
      </c>
      <c r="H139" s="234">
        <v>40</v>
      </c>
      <c r="I139" s="235"/>
      <c r="J139" s="236">
        <f>ROUND(I139*H139,2)</f>
        <v>0</v>
      </c>
      <c r="K139" s="237"/>
      <c r="L139" s="238"/>
      <c r="M139" s="239" t="s">
        <v>1</v>
      </c>
      <c r="N139" s="240" t="s">
        <v>41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633</v>
      </c>
      <c r="AT139" s="228" t="s">
        <v>193</v>
      </c>
      <c r="AU139" s="228" t="s">
        <v>162</v>
      </c>
      <c r="AY139" s="14" t="s">
        <v>155</v>
      </c>
      <c r="BE139" s="229">
        <f>IF(N139="základná",J139,0)</f>
        <v>0</v>
      </c>
      <c r="BF139" s="229">
        <f>IF(N139="znížená",J139,0)</f>
        <v>0</v>
      </c>
      <c r="BG139" s="229">
        <f>IF(N139="zákl. prenesená",J139,0)</f>
        <v>0</v>
      </c>
      <c r="BH139" s="229">
        <f>IF(N139="zníž. prenesená",J139,0)</f>
        <v>0</v>
      </c>
      <c r="BI139" s="229">
        <f>IF(N139="nulová",J139,0)</f>
        <v>0</v>
      </c>
      <c r="BJ139" s="14" t="s">
        <v>162</v>
      </c>
      <c r="BK139" s="229">
        <f>ROUND(I139*H139,2)</f>
        <v>0</v>
      </c>
      <c r="BL139" s="14" t="s">
        <v>280</v>
      </c>
      <c r="BM139" s="228" t="s">
        <v>1066</v>
      </c>
    </row>
    <row r="140" s="2" customFormat="1" ht="21.75" customHeight="1">
      <c r="A140" s="35"/>
      <c r="B140" s="36"/>
      <c r="C140" s="216" t="s">
        <v>200</v>
      </c>
      <c r="D140" s="216" t="s">
        <v>157</v>
      </c>
      <c r="E140" s="217" t="s">
        <v>1067</v>
      </c>
      <c r="F140" s="218" t="s">
        <v>1068</v>
      </c>
      <c r="G140" s="219" t="s">
        <v>237</v>
      </c>
      <c r="H140" s="220">
        <v>165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41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280</v>
      </c>
      <c r="AT140" s="228" t="s">
        <v>157</v>
      </c>
      <c r="AU140" s="228" t="s">
        <v>162</v>
      </c>
      <c r="AY140" s="14" t="s">
        <v>155</v>
      </c>
      <c r="BE140" s="229">
        <f>IF(N140="základná",J140,0)</f>
        <v>0</v>
      </c>
      <c r="BF140" s="229">
        <f>IF(N140="znížená",J140,0)</f>
        <v>0</v>
      </c>
      <c r="BG140" s="229">
        <f>IF(N140="zákl. prenesená",J140,0)</f>
        <v>0</v>
      </c>
      <c r="BH140" s="229">
        <f>IF(N140="zníž. prenesená",J140,0)</f>
        <v>0</v>
      </c>
      <c r="BI140" s="229">
        <f>IF(N140="nulová",J140,0)</f>
        <v>0</v>
      </c>
      <c r="BJ140" s="14" t="s">
        <v>162</v>
      </c>
      <c r="BK140" s="229">
        <f>ROUND(I140*H140,2)</f>
        <v>0</v>
      </c>
      <c r="BL140" s="14" t="s">
        <v>280</v>
      </c>
      <c r="BM140" s="228" t="s">
        <v>1069</v>
      </c>
    </row>
    <row r="141" s="2" customFormat="1" ht="21.75" customHeight="1">
      <c r="A141" s="35"/>
      <c r="B141" s="36"/>
      <c r="C141" s="216" t="s">
        <v>204</v>
      </c>
      <c r="D141" s="216" t="s">
        <v>157</v>
      </c>
      <c r="E141" s="217" t="s">
        <v>1070</v>
      </c>
      <c r="F141" s="218" t="s">
        <v>1071</v>
      </c>
      <c r="G141" s="219" t="s">
        <v>237</v>
      </c>
      <c r="H141" s="220">
        <v>10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41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280</v>
      </c>
      <c r="AT141" s="228" t="s">
        <v>157</v>
      </c>
      <c r="AU141" s="228" t="s">
        <v>162</v>
      </c>
      <c r="AY141" s="14" t="s">
        <v>155</v>
      </c>
      <c r="BE141" s="229">
        <f>IF(N141="základná",J141,0)</f>
        <v>0</v>
      </c>
      <c r="BF141" s="229">
        <f>IF(N141="znížená",J141,0)</f>
        <v>0</v>
      </c>
      <c r="BG141" s="229">
        <f>IF(N141="zákl. prenesená",J141,0)</f>
        <v>0</v>
      </c>
      <c r="BH141" s="229">
        <f>IF(N141="zníž. prenesená",J141,0)</f>
        <v>0</v>
      </c>
      <c r="BI141" s="229">
        <f>IF(N141="nulová",J141,0)</f>
        <v>0</v>
      </c>
      <c r="BJ141" s="14" t="s">
        <v>162</v>
      </c>
      <c r="BK141" s="229">
        <f>ROUND(I141*H141,2)</f>
        <v>0</v>
      </c>
      <c r="BL141" s="14" t="s">
        <v>280</v>
      </c>
      <c r="BM141" s="228" t="s">
        <v>1072</v>
      </c>
    </row>
    <row r="142" s="2" customFormat="1" ht="21.75" customHeight="1">
      <c r="A142" s="35"/>
      <c r="B142" s="36"/>
      <c r="C142" s="216" t="s">
        <v>209</v>
      </c>
      <c r="D142" s="216" t="s">
        <v>157</v>
      </c>
      <c r="E142" s="217" t="s">
        <v>1073</v>
      </c>
      <c r="F142" s="218" t="s">
        <v>1074</v>
      </c>
      <c r="G142" s="219" t="s">
        <v>237</v>
      </c>
      <c r="H142" s="220">
        <v>10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41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280</v>
      </c>
      <c r="AT142" s="228" t="s">
        <v>157</v>
      </c>
      <c r="AU142" s="228" t="s">
        <v>162</v>
      </c>
      <c r="AY142" s="14" t="s">
        <v>155</v>
      </c>
      <c r="BE142" s="229">
        <f>IF(N142="základná",J142,0)</f>
        <v>0</v>
      </c>
      <c r="BF142" s="229">
        <f>IF(N142="znížená",J142,0)</f>
        <v>0</v>
      </c>
      <c r="BG142" s="229">
        <f>IF(N142="zákl. prenesená",J142,0)</f>
        <v>0</v>
      </c>
      <c r="BH142" s="229">
        <f>IF(N142="zníž. prenesená",J142,0)</f>
        <v>0</v>
      </c>
      <c r="BI142" s="229">
        <f>IF(N142="nulová",J142,0)</f>
        <v>0</v>
      </c>
      <c r="BJ142" s="14" t="s">
        <v>162</v>
      </c>
      <c r="BK142" s="229">
        <f>ROUND(I142*H142,2)</f>
        <v>0</v>
      </c>
      <c r="BL142" s="14" t="s">
        <v>280</v>
      </c>
      <c r="BM142" s="228" t="s">
        <v>1075</v>
      </c>
    </row>
    <row r="143" s="2" customFormat="1" ht="33" customHeight="1">
      <c r="A143" s="35"/>
      <c r="B143" s="36"/>
      <c r="C143" s="216" t="s">
        <v>184</v>
      </c>
      <c r="D143" s="216" t="s">
        <v>157</v>
      </c>
      <c r="E143" s="217" t="s">
        <v>1076</v>
      </c>
      <c r="F143" s="218" t="s">
        <v>1077</v>
      </c>
      <c r="G143" s="219" t="s">
        <v>237</v>
      </c>
      <c r="H143" s="220">
        <v>2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41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280</v>
      </c>
      <c r="AT143" s="228" t="s">
        <v>157</v>
      </c>
      <c r="AU143" s="228" t="s">
        <v>162</v>
      </c>
      <c r="AY143" s="14" t="s">
        <v>155</v>
      </c>
      <c r="BE143" s="229">
        <f>IF(N143="základná",J143,0)</f>
        <v>0</v>
      </c>
      <c r="BF143" s="229">
        <f>IF(N143="znížená",J143,0)</f>
        <v>0</v>
      </c>
      <c r="BG143" s="229">
        <f>IF(N143="zákl. prenesená",J143,0)</f>
        <v>0</v>
      </c>
      <c r="BH143" s="229">
        <f>IF(N143="zníž. prenesená",J143,0)</f>
        <v>0</v>
      </c>
      <c r="BI143" s="229">
        <f>IF(N143="nulová",J143,0)</f>
        <v>0</v>
      </c>
      <c r="BJ143" s="14" t="s">
        <v>162</v>
      </c>
      <c r="BK143" s="229">
        <f>ROUND(I143*H143,2)</f>
        <v>0</v>
      </c>
      <c r="BL143" s="14" t="s">
        <v>280</v>
      </c>
      <c r="BM143" s="228" t="s">
        <v>1078</v>
      </c>
    </row>
    <row r="144" s="2" customFormat="1" ht="21.75" customHeight="1">
      <c r="A144" s="35"/>
      <c r="B144" s="36"/>
      <c r="C144" s="216" t="s">
        <v>216</v>
      </c>
      <c r="D144" s="216" t="s">
        <v>157</v>
      </c>
      <c r="E144" s="217" t="s">
        <v>1079</v>
      </c>
      <c r="F144" s="218" t="s">
        <v>1080</v>
      </c>
      <c r="G144" s="219" t="s">
        <v>237</v>
      </c>
      <c r="H144" s="220">
        <v>25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41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280</v>
      </c>
      <c r="AT144" s="228" t="s">
        <v>157</v>
      </c>
      <c r="AU144" s="228" t="s">
        <v>162</v>
      </c>
      <c r="AY144" s="14" t="s">
        <v>155</v>
      </c>
      <c r="BE144" s="229">
        <f>IF(N144="základná",J144,0)</f>
        <v>0</v>
      </c>
      <c r="BF144" s="229">
        <f>IF(N144="znížená",J144,0)</f>
        <v>0</v>
      </c>
      <c r="BG144" s="229">
        <f>IF(N144="zákl. prenesená",J144,0)</f>
        <v>0</v>
      </c>
      <c r="BH144" s="229">
        <f>IF(N144="zníž. prenesená",J144,0)</f>
        <v>0</v>
      </c>
      <c r="BI144" s="229">
        <f>IF(N144="nulová",J144,0)</f>
        <v>0</v>
      </c>
      <c r="BJ144" s="14" t="s">
        <v>162</v>
      </c>
      <c r="BK144" s="229">
        <f>ROUND(I144*H144,2)</f>
        <v>0</v>
      </c>
      <c r="BL144" s="14" t="s">
        <v>280</v>
      </c>
      <c r="BM144" s="228" t="s">
        <v>1081</v>
      </c>
    </row>
    <row r="145" s="2" customFormat="1" ht="16.5" customHeight="1">
      <c r="A145" s="35"/>
      <c r="B145" s="36"/>
      <c r="C145" s="230" t="s">
        <v>188</v>
      </c>
      <c r="D145" s="230" t="s">
        <v>193</v>
      </c>
      <c r="E145" s="231" t="s">
        <v>1082</v>
      </c>
      <c r="F145" s="232" t="s">
        <v>1083</v>
      </c>
      <c r="G145" s="233" t="s">
        <v>237</v>
      </c>
      <c r="H145" s="234">
        <v>25</v>
      </c>
      <c r="I145" s="235"/>
      <c r="J145" s="236">
        <f>ROUND(I145*H145,2)</f>
        <v>0</v>
      </c>
      <c r="K145" s="237"/>
      <c r="L145" s="238"/>
      <c r="M145" s="239" t="s">
        <v>1</v>
      </c>
      <c r="N145" s="240" t="s">
        <v>41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633</v>
      </c>
      <c r="AT145" s="228" t="s">
        <v>193</v>
      </c>
      <c r="AU145" s="228" t="s">
        <v>162</v>
      </c>
      <c r="AY145" s="14" t="s">
        <v>155</v>
      </c>
      <c r="BE145" s="229">
        <f>IF(N145="základná",J145,0)</f>
        <v>0</v>
      </c>
      <c r="BF145" s="229">
        <f>IF(N145="znížená",J145,0)</f>
        <v>0</v>
      </c>
      <c r="BG145" s="229">
        <f>IF(N145="zákl. prenesená",J145,0)</f>
        <v>0</v>
      </c>
      <c r="BH145" s="229">
        <f>IF(N145="zníž. prenesená",J145,0)</f>
        <v>0</v>
      </c>
      <c r="BI145" s="229">
        <f>IF(N145="nulová",J145,0)</f>
        <v>0</v>
      </c>
      <c r="BJ145" s="14" t="s">
        <v>162</v>
      </c>
      <c r="BK145" s="229">
        <f>ROUND(I145*H145,2)</f>
        <v>0</v>
      </c>
      <c r="BL145" s="14" t="s">
        <v>280</v>
      </c>
      <c r="BM145" s="228" t="s">
        <v>1084</v>
      </c>
    </row>
    <row r="146" s="2" customFormat="1" ht="16.5" customHeight="1">
      <c r="A146" s="35"/>
      <c r="B146" s="36"/>
      <c r="C146" s="230" t="s">
        <v>224</v>
      </c>
      <c r="D146" s="230" t="s">
        <v>193</v>
      </c>
      <c r="E146" s="231" t="s">
        <v>1085</v>
      </c>
      <c r="F146" s="232" t="s">
        <v>1086</v>
      </c>
      <c r="G146" s="233" t="s">
        <v>237</v>
      </c>
      <c r="H146" s="234">
        <v>25</v>
      </c>
      <c r="I146" s="235"/>
      <c r="J146" s="236">
        <f>ROUND(I146*H146,2)</f>
        <v>0</v>
      </c>
      <c r="K146" s="237"/>
      <c r="L146" s="238"/>
      <c r="M146" s="239" t="s">
        <v>1</v>
      </c>
      <c r="N146" s="240" t="s">
        <v>41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633</v>
      </c>
      <c r="AT146" s="228" t="s">
        <v>193</v>
      </c>
      <c r="AU146" s="228" t="s">
        <v>162</v>
      </c>
      <c r="AY146" s="14" t="s">
        <v>155</v>
      </c>
      <c r="BE146" s="229">
        <f>IF(N146="základná",J146,0)</f>
        <v>0</v>
      </c>
      <c r="BF146" s="229">
        <f>IF(N146="znížená",J146,0)</f>
        <v>0</v>
      </c>
      <c r="BG146" s="229">
        <f>IF(N146="zákl. prenesená",J146,0)</f>
        <v>0</v>
      </c>
      <c r="BH146" s="229">
        <f>IF(N146="zníž. prenesená",J146,0)</f>
        <v>0</v>
      </c>
      <c r="BI146" s="229">
        <f>IF(N146="nulová",J146,0)</f>
        <v>0</v>
      </c>
      <c r="BJ146" s="14" t="s">
        <v>162</v>
      </c>
      <c r="BK146" s="229">
        <f>ROUND(I146*H146,2)</f>
        <v>0</v>
      </c>
      <c r="BL146" s="14" t="s">
        <v>280</v>
      </c>
      <c r="BM146" s="228" t="s">
        <v>1087</v>
      </c>
    </row>
    <row r="147" s="2" customFormat="1" ht="16.5" customHeight="1">
      <c r="A147" s="35"/>
      <c r="B147" s="36"/>
      <c r="C147" s="230" t="s">
        <v>7</v>
      </c>
      <c r="D147" s="230" t="s">
        <v>193</v>
      </c>
      <c r="E147" s="231" t="s">
        <v>1088</v>
      </c>
      <c r="F147" s="232" t="s">
        <v>1089</v>
      </c>
      <c r="G147" s="233" t="s">
        <v>237</v>
      </c>
      <c r="H147" s="234">
        <v>25</v>
      </c>
      <c r="I147" s="235"/>
      <c r="J147" s="236">
        <f>ROUND(I147*H147,2)</f>
        <v>0</v>
      </c>
      <c r="K147" s="237"/>
      <c r="L147" s="238"/>
      <c r="M147" s="239" t="s">
        <v>1</v>
      </c>
      <c r="N147" s="240" t="s">
        <v>41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633</v>
      </c>
      <c r="AT147" s="228" t="s">
        <v>193</v>
      </c>
      <c r="AU147" s="228" t="s">
        <v>162</v>
      </c>
      <c r="AY147" s="14" t="s">
        <v>155</v>
      </c>
      <c r="BE147" s="229">
        <f>IF(N147="základná",J147,0)</f>
        <v>0</v>
      </c>
      <c r="BF147" s="229">
        <f>IF(N147="znížená",J147,0)</f>
        <v>0</v>
      </c>
      <c r="BG147" s="229">
        <f>IF(N147="zákl. prenesená",J147,0)</f>
        <v>0</v>
      </c>
      <c r="BH147" s="229">
        <f>IF(N147="zníž. prenesená",J147,0)</f>
        <v>0</v>
      </c>
      <c r="BI147" s="229">
        <f>IF(N147="nulová",J147,0)</f>
        <v>0</v>
      </c>
      <c r="BJ147" s="14" t="s">
        <v>162</v>
      </c>
      <c r="BK147" s="229">
        <f>ROUND(I147*H147,2)</f>
        <v>0</v>
      </c>
      <c r="BL147" s="14" t="s">
        <v>280</v>
      </c>
      <c r="BM147" s="228" t="s">
        <v>1090</v>
      </c>
    </row>
    <row r="148" s="2" customFormat="1" ht="21.75" customHeight="1">
      <c r="A148" s="35"/>
      <c r="B148" s="36"/>
      <c r="C148" s="216" t="s">
        <v>231</v>
      </c>
      <c r="D148" s="216" t="s">
        <v>157</v>
      </c>
      <c r="E148" s="217" t="s">
        <v>1091</v>
      </c>
      <c r="F148" s="218" t="s">
        <v>1092</v>
      </c>
      <c r="G148" s="219" t="s">
        <v>237</v>
      </c>
      <c r="H148" s="220">
        <v>2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41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280</v>
      </c>
      <c r="AT148" s="228" t="s">
        <v>157</v>
      </c>
      <c r="AU148" s="228" t="s">
        <v>162</v>
      </c>
      <c r="AY148" s="14" t="s">
        <v>155</v>
      </c>
      <c r="BE148" s="229">
        <f>IF(N148="základná",J148,0)</f>
        <v>0</v>
      </c>
      <c r="BF148" s="229">
        <f>IF(N148="znížená",J148,0)</f>
        <v>0</v>
      </c>
      <c r="BG148" s="229">
        <f>IF(N148="zákl. prenesená",J148,0)</f>
        <v>0</v>
      </c>
      <c r="BH148" s="229">
        <f>IF(N148="zníž. prenesená",J148,0)</f>
        <v>0</v>
      </c>
      <c r="BI148" s="229">
        <f>IF(N148="nulová",J148,0)</f>
        <v>0</v>
      </c>
      <c r="BJ148" s="14" t="s">
        <v>162</v>
      </c>
      <c r="BK148" s="229">
        <f>ROUND(I148*H148,2)</f>
        <v>0</v>
      </c>
      <c r="BL148" s="14" t="s">
        <v>280</v>
      </c>
      <c r="BM148" s="228" t="s">
        <v>1093</v>
      </c>
    </row>
    <row r="149" s="2" customFormat="1" ht="16.5" customHeight="1">
      <c r="A149" s="35"/>
      <c r="B149" s="36"/>
      <c r="C149" s="230" t="s">
        <v>203</v>
      </c>
      <c r="D149" s="230" t="s">
        <v>193</v>
      </c>
      <c r="E149" s="231" t="s">
        <v>1094</v>
      </c>
      <c r="F149" s="232" t="s">
        <v>1095</v>
      </c>
      <c r="G149" s="233" t="s">
        <v>237</v>
      </c>
      <c r="H149" s="234">
        <v>2</v>
      </c>
      <c r="I149" s="235"/>
      <c r="J149" s="236">
        <f>ROUND(I149*H149,2)</f>
        <v>0</v>
      </c>
      <c r="K149" s="237"/>
      <c r="L149" s="238"/>
      <c r="M149" s="239" t="s">
        <v>1</v>
      </c>
      <c r="N149" s="240" t="s">
        <v>41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633</v>
      </c>
      <c r="AT149" s="228" t="s">
        <v>193</v>
      </c>
      <c r="AU149" s="228" t="s">
        <v>162</v>
      </c>
      <c r="AY149" s="14" t="s">
        <v>155</v>
      </c>
      <c r="BE149" s="229">
        <f>IF(N149="základná",J149,0)</f>
        <v>0</v>
      </c>
      <c r="BF149" s="229">
        <f>IF(N149="znížená",J149,0)</f>
        <v>0</v>
      </c>
      <c r="BG149" s="229">
        <f>IF(N149="zákl. prenesená",J149,0)</f>
        <v>0</v>
      </c>
      <c r="BH149" s="229">
        <f>IF(N149="zníž. prenesená",J149,0)</f>
        <v>0</v>
      </c>
      <c r="BI149" s="229">
        <f>IF(N149="nulová",J149,0)</f>
        <v>0</v>
      </c>
      <c r="BJ149" s="14" t="s">
        <v>162</v>
      </c>
      <c r="BK149" s="229">
        <f>ROUND(I149*H149,2)</f>
        <v>0</v>
      </c>
      <c r="BL149" s="14" t="s">
        <v>280</v>
      </c>
      <c r="BM149" s="228" t="s">
        <v>1096</v>
      </c>
    </row>
    <row r="150" s="2" customFormat="1" ht="21.75" customHeight="1">
      <c r="A150" s="35"/>
      <c r="B150" s="36"/>
      <c r="C150" s="216" t="s">
        <v>239</v>
      </c>
      <c r="D150" s="216" t="s">
        <v>157</v>
      </c>
      <c r="E150" s="217" t="s">
        <v>1097</v>
      </c>
      <c r="F150" s="218" t="s">
        <v>1098</v>
      </c>
      <c r="G150" s="219" t="s">
        <v>237</v>
      </c>
      <c r="H150" s="220">
        <v>8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41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280</v>
      </c>
      <c r="AT150" s="228" t="s">
        <v>157</v>
      </c>
      <c r="AU150" s="228" t="s">
        <v>162</v>
      </c>
      <c r="AY150" s="14" t="s">
        <v>155</v>
      </c>
      <c r="BE150" s="229">
        <f>IF(N150="základná",J150,0)</f>
        <v>0</v>
      </c>
      <c r="BF150" s="229">
        <f>IF(N150="znížená",J150,0)</f>
        <v>0</v>
      </c>
      <c r="BG150" s="229">
        <f>IF(N150="zákl. prenesená",J150,0)</f>
        <v>0</v>
      </c>
      <c r="BH150" s="229">
        <f>IF(N150="zníž. prenesená",J150,0)</f>
        <v>0</v>
      </c>
      <c r="BI150" s="229">
        <f>IF(N150="nulová",J150,0)</f>
        <v>0</v>
      </c>
      <c r="BJ150" s="14" t="s">
        <v>162</v>
      </c>
      <c r="BK150" s="229">
        <f>ROUND(I150*H150,2)</f>
        <v>0</v>
      </c>
      <c r="BL150" s="14" t="s">
        <v>280</v>
      </c>
      <c r="BM150" s="228" t="s">
        <v>1099</v>
      </c>
    </row>
    <row r="151" s="2" customFormat="1" ht="16.5" customHeight="1">
      <c r="A151" s="35"/>
      <c r="B151" s="36"/>
      <c r="C151" s="230" t="s">
        <v>207</v>
      </c>
      <c r="D151" s="230" t="s">
        <v>193</v>
      </c>
      <c r="E151" s="231" t="s">
        <v>1100</v>
      </c>
      <c r="F151" s="232" t="s">
        <v>1101</v>
      </c>
      <c r="G151" s="233" t="s">
        <v>237</v>
      </c>
      <c r="H151" s="234">
        <v>2</v>
      </c>
      <c r="I151" s="235"/>
      <c r="J151" s="236">
        <f>ROUND(I151*H151,2)</f>
        <v>0</v>
      </c>
      <c r="K151" s="237"/>
      <c r="L151" s="238"/>
      <c r="M151" s="239" t="s">
        <v>1</v>
      </c>
      <c r="N151" s="240" t="s">
        <v>41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633</v>
      </c>
      <c r="AT151" s="228" t="s">
        <v>193</v>
      </c>
      <c r="AU151" s="228" t="s">
        <v>162</v>
      </c>
      <c r="AY151" s="14" t="s">
        <v>155</v>
      </c>
      <c r="BE151" s="229">
        <f>IF(N151="základná",J151,0)</f>
        <v>0</v>
      </c>
      <c r="BF151" s="229">
        <f>IF(N151="znížená",J151,0)</f>
        <v>0</v>
      </c>
      <c r="BG151" s="229">
        <f>IF(N151="zákl. prenesená",J151,0)</f>
        <v>0</v>
      </c>
      <c r="BH151" s="229">
        <f>IF(N151="zníž. prenesená",J151,0)</f>
        <v>0</v>
      </c>
      <c r="BI151" s="229">
        <f>IF(N151="nulová",J151,0)</f>
        <v>0</v>
      </c>
      <c r="BJ151" s="14" t="s">
        <v>162</v>
      </c>
      <c r="BK151" s="229">
        <f>ROUND(I151*H151,2)</f>
        <v>0</v>
      </c>
      <c r="BL151" s="14" t="s">
        <v>280</v>
      </c>
      <c r="BM151" s="228" t="s">
        <v>1102</v>
      </c>
    </row>
    <row r="152" s="2" customFormat="1" ht="16.5" customHeight="1">
      <c r="A152" s="35"/>
      <c r="B152" s="36"/>
      <c r="C152" s="230" t="s">
        <v>246</v>
      </c>
      <c r="D152" s="230" t="s">
        <v>193</v>
      </c>
      <c r="E152" s="231" t="s">
        <v>1103</v>
      </c>
      <c r="F152" s="232" t="s">
        <v>1104</v>
      </c>
      <c r="G152" s="233" t="s">
        <v>237</v>
      </c>
      <c r="H152" s="234">
        <v>2</v>
      </c>
      <c r="I152" s="235"/>
      <c r="J152" s="236">
        <f>ROUND(I152*H152,2)</f>
        <v>0</v>
      </c>
      <c r="K152" s="237"/>
      <c r="L152" s="238"/>
      <c r="M152" s="239" t="s">
        <v>1</v>
      </c>
      <c r="N152" s="240" t="s">
        <v>41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633</v>
      </c>
      <c r="AT152" s="228" t="s">
        <v>193</v>
      </c>
      <c r="AU152" s="228" t="s">
        <v>162</v>
      </c>
      <c r="AY152" s="14" t="s">
        <v>155</v>
      </c>
      <c r="BE152" s="229">
        <f>IF(N152="základná",J152,0)</f>
        <v>0</v>
      </c>
      <c r="BF152" s="229">
        <f>IF(N152="znížená",J152,0)</f>
        <v>0</v>
      </c>
      <c r="BG152" s="229">
        <f>IF(N152="zákl. prenesená",J152,0)</f>
        <v>0</v>
      </c>
      <c r="BH152" s="229">
        <f>IF(N152="zníž. prenesená",J152,0)</f>
        <v>0</v>
      </c>
      <c r="BI152" s="229">
        <f>IF(N152="nulová",J152,0)</f>
        <v>0</v>
      </c>
      <c r="BJ152" s="14" t="s">
        <v>162</v>
      </c>
      <c r="BK152" s="229">
        <f>ROUND(I152*H152,2)</f>
        <v>0</v>
      </c>
      <c r="BL152" s="14" t="s">
        <v>280</v>
      </c>
      <c r="BM152" s="228" t="s">
        <v>1105</v>
      </c>
    </row>
    <row r="153" s="2" customFormat="1" ht="16.5" customHeight="1">
      <c r="A153" s="35"/>
      <c r="B153" s="36"/>
      <c r="C153" s="230" t="s">
        <v>212</v>
      </c>
      <c r="D153" s="230" t="s">
        <v>193</v>
      </c>
      <c r="E153" s="231" t="s">
        <v>1106</v>
      </c>
      <c r="F153" s="232" t="s">
        <v>1089</v>
      </c>
      <c r="G153" s="233" t="s">
        <v>237</v>
      </c>
      <c r="H153" s="234">
        <v>2</v>
      </c>
      <c r="I153" s="235"/>
      <c r="J153" s="236">
        <f>ROUND(I153*H153,2)</f>
        <v>0</v>
      </c>
      <c r="K153" s="237"/>
      <c r="L153" s="238"/>
      <c r="M153" s="239" t="s">
        <v>1</v>
      </c>
      <c r="N153" s="240" t="s">
        <v>41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633</v>
      </c>
      <c r="AT153" s="228" t="s">
        <v>193</v>
      </c>
      <c r="AU153" s="228" t="s">
        <v>162</v>
      </c>
      <c r="AY153" s="14" t="s">
        <v>155</v>
      </c>
      <c r="BE153" s="229">
        <f>IF(N153="základná",J153,0)</f>
        <v>0</v>
      </c>
      <c r="BF153" s="229">
        <f>IF(N153="znížená",J153,0)</f>
        <v>0</v>
      </c>
      <c r="BG153" s="229">
        <f>IF(N153="zákl. prenesená",J153,0)</f>
        <v>0</v>
      </c>
      <c r="BH153" s="229">
        <f>IF(N153="zníž. prenesená",J153,0)</f>
        <v>0</v>
      </c>
      <c r="BI153" s="229">
        <f>IF(N153="nulová",J153,0)</f>
        <v>0</v>
      </c>
      <c r="BJ153" s="14" t="s">
        <v>162</v>
      </c>
      <c r="BK153" s="229">
        <f>ROUND(I153*H153,2)</f>
        <v>0</v>
      </c>
      <c r="BL153" s="14" t="s">
        <v>280</v>
      </c>
      <c r="BM153" s="228" t="s">
        <v>1107</v>
      </c>
    </row>
    <row r="154" s="2" customFormat="1" ht="21.75" customHeight="1">
      <c r="A154" s="35"/>
      <c r="B154" s="36"/>
      <c r="C154" s="216" t="s">
        <v>253</v>
      </c>
      <c r="D154" s="216" t="s">
        <v>157</v>
      </c>
      <c r="E154" s="217" t="s">
        <v>1108</v>
      </c>
      <c r="F154" s="218" t="s">
        <v>1109</v>
      </c>
      <c r="G154" s="219" t="s">
        <v>237</v>
      </c>
      <c r="H154" s="220">
        <v>25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41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280</v>
      </c>
      <c r="AT154" s="228" t="s">
        <v>157</v>
      </c>
      <c r="AU154" s="228" t="s">
        <v>162</v>
      </c>
      <c r="AY154" s="14" t="s">
        <v>155</v>
      </c>
      <c r="BE154" s="229">
        <f>IF(N154="základná",J154,0)</f>
        <v>0</v>
      </c>
      <c r="BF154" s="229">
        <f>IF(N154="znížená",J154,0)</f>
        <v>0</v>
      </c>
      <c r="BG154" s="229">
        <f>IF(N154="zákl. prenesená",J154,0)</f>
        <v>0</v>
      </c>
      <c r="BH154" s="229">
        <f>IF(N154="zníž. prenesená",J154,0)</f>
        <v>0</v>
      </c>
      <c r="BI154" s="229">
        <f>IF(N154="nulová",J154,0)</f>
        <v>0</v>
      </c>
      <c r="BJ154" s="14" t="s">
        <v>162</v>
      </c>
      <c r="BK154" s="229">
        <f>ROUND(I154*H154,2)</f>
        <v>0</v>
      </c>
      <c r="BL154" s="14" t="s">
        <v>280</v>
      </c>
      <c r="BM154" s="228" t="s">
        <v>1110</v>
      </c>
    </row>
    <row r="155" s="2" customFormat="1" ht="16.5" customHeight="1">
      <c r="A155" s="35"/>
      <c r="B155" s="36"/>
      <c r="C155" s="230" t="s">
        <v>215</v>
      </c>
      <c r="D155" s="230" t="s">
        <v>193</v>
      </c>
      <c r="E155" s="231" t="s">
        <v>1111</v>
      </c>
      <c r="F155" s="232" t="s">
        <v>1112</v>
      </c>
      <c r="G155" s="233" t="s">
        <v>237</v>
      </c>
      <c r="H155" s="234">
        <v>25</v>
      </c>
      <c r="I155" s="235"/>
      <c r="J155" s="236">
        <f>ROUND(I155*H155,2)</f>
        <v>0</v>
      </c>
      <c r="K155" s="237"/>
      <c r="L155" s="238"/>
      <c r="M155" s="239" t="s">
        <v>1</v>
      </c>
      <c r="N155" s="240" t="s">
        <v>41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633</v>
      </c>
      <c r="AT155" s="228" t="s">
        <v>193</v>
      </c>
      <c r="AU155" s="228" t="s">
        <v>162</v>
      </c>
      <c r="AY155" s="14" t="s">
        <v>155</v>
      </c>
      <c r="BE155" s="229">
        <f>IF(N155="základná",J155,0)</f>
        <v>0</v>
      </c>
      <c r="BF155" s="229">
        <f>IF(N155="znížená",J155,0)</f>
        <v>0</v>
      </c>
      <c r="BG155" s="229">
        <f>IF(N155="zákl. prenesená",J155,0)</f>
        <v>0</v>
      </c>
      <c r="BH155" s="229">
        <f>IF(N155="zníž. prenesená",J155,0)</f>
        <v>0</v>
      </c>
      <c r="BI155" s="229">
        <f>IF(N155="nulová",J155,0)</f>
        <v>0</v>
      </c>
      <c r="BJ155" s="14" t="s">
        <v>162</v>
      </c>
      <c r="BK155" s="229">
        <f>ROUND(I155*H155,2)</f>
        <v>0</v>
      </c>
      <c r="BL155" s="14" t="s">
        <v>280</v>
      </c>
      <c r="BM155" s="228" t="s">
        <v>1113</v>
      </c>
    </row>
    <row r="156" s="2" customFormat="1" ht="16.5" customHeight="1">
      <c r="A156" s="35"/>
      <c r="B156" s="36"/>
      <c r="C156" s="230" t="s">
        <v>260</v>
      </c>
      <c r="D156" s="230" t="s">
        <v>193</v>
      </c>
      <c r="E156" s="231" t="s">
        <v>1114</v>
      </c>
      <c r="F156" s="232" t="s">
        <v>1115</v>
      </c>
      <c r="G156" s="233" t="s">
        <v>237</v>
      </c>
      <c r="H156" s="234">
        <v>25</v>
      </c>
      <c r="I156" s="235"/>
      <c r="J156" s="236">
        <f>ROUND(I156*H156,2)</f>
        <v>0</v>
      </c>
      <c r="K156" s="237"/>
      <c r="L156" s="238"/>
      <c r="M156" s="239" t="s">
        <v>1</v>
      </c>
      <c r="N156" s="240" t="s">
        <v>41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633</v>
      </c>
      <c r="AT156" s="228" t="s">
        <v>193</v>
      </c>
      <c r="AU156" s="228" t="s">
        <v>162</v>
      </c>
      <c r="AY156" s="14" t="s">
        <v>155</v>
      </c>
      <c r="BE156" s="229">
        <f>IF(N156="základná",J156,0)</f>
        <v>0</v>
      </c>
      <c r="BF156" s="229">
        <f>IF(N156="znížená",J156,0)</f>
        <v>0</v>
      </c>
      <c r="BG156" s="229">
        <f>IF(N156="zákl. prenesená",J156,0)</f>
        <v>0</v>
      </c>
      <c r="BH156" s="229">
        <f>IF(N156="zníž. prenesená",J156,0)</f>
        <v>0</v>
      </c>
      <c r="BI156" s="229">
        <f>IF(N156="nulová",J156,0)</f>
        <v>0</v>
      </c>
      <c r="BJ156" s="14" t="s">
        <v>162</v>
      </c>
      <c r="BK156" s="229">
        <f>ROUND(I156*H156,2)</f>
        <v>0</v>
      </c>
      <c r="BL156" s="14" t="s">
        <v>280</v>
      </c>
      <c r="BM156" s="228" t="s">
        <v>1116</v>
      </c>
    </row>
    <row r="157" s="2" customFormat="1" ht="16.5" customHeight="1">
      <c r="A157" s="35"/>
      <c r="B157" s="36"/>
      <c r="C157" s="230" t="s">
        <v>220</v>
      </c>
      <c r="D157" s="230" t="s">
        <v>193</v>
      </c>
      <c r="E157" s="231" t="s">
        <v>1088</v>
      </c>
      <c r="F157" s="232" t="s">
        <v>1089</v>
      </c>
      <c r="G157" s="233" t="s">
        <v>237</v>
      </c>
      <c r="H157" s="234">
        <v>25</v>
      </c>
      <c r="I157" s="235"/>
      <c r="J157" s="236">
        <f>ROUND(I157*H157,2)</f>
        <v>0</v>
      </c>
      <c r="K157" s="237"/>
      <c r="L157" s="238"/>
      <c r="M157" s="239" t="s">
        <v>1</v>
      </c>
      <c r="N157" s="240" t="s">
        <v>41</v>
      </c>
      <c r="O157" s="88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633</v>
      </c>
      <c r="AT157" s="228" t="s">
        <v>193</v>
      </c>
      <c r="AU157" s="228" t="s">
        <v>162</v>
      </c>
      <c r="AY157" s="14" t="s">
        <v>155</v>
      </c>
      <c r="BE157" s="229">
        <f>IF(N157="základná",J157,0)</f>
        <v>0</v>
      </c>
      <c r="BF157" s="229">
        <f>IF(N157="znížená",J157,0)</f>
        <v>0</v>
      </c>
      <c r="BG157" s="229">
        <f>IF(N157="zákl. prenesená",J157,0)</f>
        <v>0</v>
      </c>
      <c r="BH157" s="229">
        <f>IF(N157="zníž. prenesená",J157,0)</f>
        <v>0</v>
      </c>
      <c r="BI157" s="229">
        <f>IF(N157="nulová",J157,0)</f>
        <v>0</v>
      </c>
      <c r="BJ157" s="14" t="s">
        <v>162</v>
      </c>
      <c r="BK157" s="229">
        <f>ROUND(I157*H157,2)</f>
        <v>0</v>
      </c>
      <c r="BL157" s="14" t="s">
        <v>280</v>
      </c>
      <c r="BM157" s="228" t="s">
        <v>1117</v>
      </c>
    </row>
    <row r="158" s="2" customFormat="1" ht="21.75" customHeight="1">
      <c r="A158" s="35"/>
      <c r="B158" s="36"/>
      <c r="C158" s="216" t="s">
        <v>267</v>
      </c>
      <c r="D158" s="216" t="s">
        <v>157</v>
      </c>
      <c r="E158" s="217" t="s">
        <v>1118</v>
      </c>
      <c r="F158" s="218" t="s">
        <v>1119</v>
      </c>
      <c r="G158" s="219" t="s">
        <v>237</v>
      </c>
      <c r="H158" s="220">
        <v>5</v>
      </c>
      <c r="I158" s="221"/>
      <c r="J158" s="222">
        <f>ROUND(I158*H158,2)</f>
        <v>0</v>
      </c>
      <c r="K158" s="223"/>
      <c r="L158" s="41"/>
      <c r="M158" s="224" t="s">
        <v>1</v>
      </c>
      <c r="N158" s="225" t="s">
        <v>41</v>
      </c>
      <c r="O158" s="88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280</v>
      </c>
      <c r="AT158" s="228" t="s">
        <v>157</v>
      </c>
      <c r="AU158" s="228" t="s">
        <v>162</v>
      </c>
      <c r="AY158" s="14" t="s">
        <v>155</v>
      </c>
      <c r="BE158" s="229">
        <f>IF(N158="základná",J158,0)</f>
        <v>0</v>
      </c>
      <c r="BF158" s="229">
        <f>IF(N158="znížená",J158,0)</f>
        <v>0</v>
      </c>
      <c r="BG158" s="229">
        <f>IF(N158="zákl. prenesená",J158,0)</f>
        <v>0</v>
      </c>
      <c r="BH158" s="229">
        <f>IF(N158="zníž. prenesená",J158,0)</f>
        <v>0</v>
      </c>
      <c r="BI158" s="229">
        <f>IF(N158="nulová",J158,0)</f>
        <v>0</v>
      </c>
      <c r="BJ158" s="14" t="s">
        <v>162</v>
      </c>
      <c r="BK158" s="229">
        <f>ROUND(I158*H158,2)</f>
        <v>0</v>
      </c>
      <c r="BL158" s="14" t="s">
        <v>280</v>
      </c>
      <c r="BM158" s="228" t="s">
        <v>1120</v>
      </c>
    </row>
    <row r="159" s="2" customFormat="1" ht="16.5" customHeight="1">
      <c r="A159" s="35"/>
      <c r="B159" s="36"/>
      <c r="C159" s="230" t="s">
        <v>223</v>
      </c>
      <c r="D159" s="230" t="s">
        <v>193</v>
      </c>
      <c r="E159" s="231" t="s">
        <v>1121</v>
      </c>
      <c r="F159" s="232" t="s">
        <v>1122</v>
      </c>
      <c r="G159" s="233" t="s">
        <v>237</v>
      </c>
      <c r="H159" s="234">
        <v>5</v>
      </c>
      <c r="I159" s="235"/>
      <c r="J159" s="236">
        <f>ROUND(I159*H159,2)</f>
        <v>0</v>
      </c>
      <c r="K159" s="237"/>
      <c r="L159" s="238"/>
      <c r="M159" s="239" t="s">
        <v>1</v>
      </c>
      <c r="N159" s="240" t="s">
        <v>41</v>
      </c>
      <c r="O159" s="88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633</v>
      </c>
      <c r="AT159" s="228" t="s">
        <v>193</v>
      </c>
      <c r="AU159" s="228" t="s">
        <v>162</v>
      </c>
      <c r="AY159" s="14" t="s">
        <v>155</v>
      </c>
      <c r="BE159" s="229">
        <f>IF(N159="základná",J159,0)</f>
        <v>0</v>
      </c>
      <c r="BF159" s="229">
        <f>IF(N159="znížená",J159,0)</f>
        <v>0</v>
      </c>
      <c r="BG159" s="229">
        <f>IF(N159="zákl. prenesená",J159,0)</f>
        <v>0</v>
      </c>
      <c r="BH159" s="229">
        <f>IF(N159="zníž. prenesená",J159,0)</f>
        <v>0</v>
      </c>
      <c r="BI159" s="229">
        <f>IF(N159="nulová",J159,0)</f>
        <v>0</v>
      </c>
      <c r="BJ159" s="14" t="s">
        <v>162</v>
      </c>
      <c r="BK159" s="229">
        <f>ROUND(I159*H159,2)</f>
        <v>0</v>
      </c>
      <c r="BL159" s="14" t="s">
        <v>280</v>
      </c>
      <c r="BM159" s="228" t="s">
        <v>1123</v>
      </c>
    </row>
    <row r="160" s="2" customFormat="1" ht="16.5" customHeight="1">
      <c r="A160" s="35"/>
      <c r="B160" s="36"/>
      <c r="C160" s="230" t="s">
        <v>274</v>
      </c>
      <c r="D160" s="230" t="s">
        <v>193</v>
      </c>
      <c r="E160" s="231" t="s">
        <v>1103</v>
      </c>
      <c r="F160" s="232" t="s">
        <v>1104</v>
      </c>
      <c r="G160" s="233" t="s">
        <v>237</v>
      </c>
      <c r="H160" s="234">
        <v>5</v>
      </c>
      <c r="I160" s="235"/>
      <c r="J160" s="236">
        <f>ROUND(I160*H160,2)</f>
        <v>0</v>
      </c>
      <c r="K160" s="237"/>
      <c r="L160" s="238"/>
      <c r="M160" s="239" t="s">
        <v>1</v>
      </c>
      <c r="N160" s="240" t="s">
        <v>41</v>
      </c>
      <c r="O160" s="88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633</v>
      </c>
      <c r="AT160" s="228" t="s">
        <v>193</v>
      </c>
      <c r="AU160" s="228" t="s">
        <v>162</v>
      </c>
      <c r="AY160" s="14" t="s">
        <v>155</v>
      </c>
      <c r="BE160" s="229">
        <f>IF(N160="základná",J160,0)</f>
        <v>0</v>
      </c>
      <c r="BF160" s="229">
        <f>IF(N160="znížená",J160,0)</f>
        <v>0</v>
      </c>
      <c r="BG160" s="229">
        <f>IF(N160="zákl. prenesená",J160,0)</f>
        <v>0</v>
      </c>
      <c r="BH160" s="229">
        <f>IF(N160="zníž. prenesená",J160,0)</f>
        <v>0</v>
      </c>
      <c r="BI160" s="229">
        <f>IF(N160="nulová",J160,0)</f>
        <v>0</v>
      </c>
      <c r="BJ160" s="14" t="s">
        <v>162</v>
      </c>
      <c r="BK160" s="229">
        <f>ROUND(I160*H160,2)</f>
        <v>0</v>
      </c>
      <c r="BL160" s="14" t="s">
        <v>280</v>
      </c>
      <c r="BM160" s="228" t="s">
        <v>1124</v>
      </c>
    </row>
    <row r="161" s="2" customFormat="1" ht="16.5" customHeight="1">
      <c r="A161" s="35"/>
      <c r="B161" s="36"/>
      <c r="C161" s="230" t="s">
        <v>227</v>
      </c>
      <c r="D161" s="230" t="s">
        <v>193</v>
      </c>
      <c r="E161" s="231" t="s">
        <v>1088</v>
      </c>
      <c r="F161" s="232" t="s">
        <v>1089</v>
      </c>
      <c r="G161" s="233" t="s">
        <v>237</v>
      </c>
      <c r="H161" s="234">
        <v>5</v>
      </c>
      <c r="I161" s="235"/>
      <c r="J161" s="236">
        <f>ROUND(I161*H161,2)</f>
        <v>0</v>
      </c>
      <c r="K161" s="237"/>
      <c r="L161" s="238"/>
      <c r="M161" s="239" t="s">
        <v>1</v>
      </c>
      <c r="N161" s="240" t="s">
        <v>41</v>
      </c>
      <c r="O161" s="88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633</v>
      </c>
      <c r="AT161" s="228" t="s">
        <v>193</v>
      </c>
      <c r="AU161" s="228" t="s">
        <v>162</v>
      </c>
      <c r="AY161" s="14" t="s">
        <v>155</v>
      </c>
      <c r="BE161" s="229">
        <f>IF(N161="základná",J161,0)</f>
        <v>0</v>
      </c>
      <c r="BF161" s="229">
        <f>IF(N161="znížená",J161,0)</f>
        <v>0</v>
      </c>
      <c r="BG161" s="229">
        <f>IF(N161="zákl. prenesená",J161,0)</f>
        <v>0</v>
      </c>
      <c r="BH161" s="229">
        <f>IF(N161="zníž. prenesená",J161,0)</f>
        <v>0</v>
      </c>
      <c r="BI161" s="229">
        <f>IF(N161="nulová",J161,0)</f>
        <v>0</v>
      </c>
      <c r="BJ161" s="14" t="s">
        <v>162</v>
      </c>
      <c r="BK161" s="229">
        <f>ROUND(I161*H161,2)</f>
        <v>0</v>
      </c>
      <c r="BL161" s="14" t="s">
        <v>280</v>
      </c>
      <c r="BM161" s="228" t="s">
        <v>1125</v>
      </c>
    </row>
    <row r="162" s="2" customFormat="1" ht="21.75" customHeight="1">
      <c r="A162" s="35"/>
      <c r="B162" s="36"/>
      <c r="C162" s="216" t="s">
        <v>281</v>
      </c>
      <c r="D162" s="216" t="s">
        <v>157</v>
      </c>
      <c r="E162" s="217" t="s">
        <v>1126</v>
      </c>
      <c r="F162" s="218" t="s">
        <v>1127</v>
      </c>
      <c r="G162" s="219" t="s">
        <v>237</v>
      </c>
      <c r="H162" s="220">
        <v>83</v>
      </c>
      <c r="I162" s="221"/>
      <c r="J162" s="222">
        <f>ROUND(I162*H162,2)</f>
        <v>0</v>
      </c>
      <c r="K162" s="223"/>
      <c r="L162" s="41"/>
      <c r="M162" s="224" t="s">
        <v>1</v>
      </c>
      <c r="N162" s="225" t="s">
        <v>41</v>
      </c>
      <c r="O162" s="88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280</v>
      </c>
      <c r="AT162" s="228" t="s">
        <v>157</v>
      </c>
      <c r="AU162" s="228" t="s">
        <v>162</v>
      </c>
      <c r="AY162" s="14" t="s">
        <v>155</v>
      </c>
      <c r="BE162" s="229">
        <f>IF(N162="základná",J162,0)</f>
        <v>0</v>
      </c>
      <c r="BF162" s="229">
        <f>IF(N162="znížená",J162,0)</f>
        <v>0</v>
      </c>
      <c r="BG162" s="229">
        <f>IF(N162="zákl. prenesená",J162,0)</f>
        <v>0</v>
      </c>
      <c r="BH162" s="229">
        <f>IF(N162="zníž. prenesená",J162,0)</f>
        <v>0</v>
      </c>
      <c r="BI162" s="229">
        <f>IF(N162="nulová",J162,0)</f>
        <v>0</v>
      </c>
      <c r="BJ162" s="14" t="s">
        <v>162</v>
      </c>
      <c r="BK162" s="229">
        <f>ROUND(I162*H162,2)</f>
        <v>0</v>
      </c>
      <c r="BL162" s="14" t="s">
        <v>280</v>
      </c>
      <c r="BM162" s="228" t="s">
        <v>1128</v>
      </c>
    </row>
    <row r="163" s="2" customFormat="1" ht="16.5" customHeight="1">
      <c r="A163" s="35"/>
      <c r="B163" s="36"/>
      <c r="C163" s="230" t="s">
        <v>230</v>
      </c>
      <c r="D163" s="230" t="s">
        <v>193</v>
      </c>
      <c r="E163" s="231" t="s">
        <v>1129</v>
      </c>
      <c r="F163" s="232" t="s">
        <v>1130</v>
      </c>
      <c r="G163" s="233" t="s">
        <v>237</v>
      </c>
      <c r="H163" s="234">
        <v>43</v>
      </c>
      <c r="I163" s="235"/>
      <c r="J163" s="236">
        <f>ROUND(I163*H163,2)</f>
        <v>0</v>
      </c>
      <c r="K163" s="237"/>
      <c r="L163" s="238"/>
      <c r="M163" s="239" t="s">
        <v>1</v>
      </c>
      <c r="N163" s="240" t="s">
        <v>41</v>
      </c>
      <c r="O163" s="88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633</v>
      </c>
      <c r="AT163" s="228" t="s">
        <v>193</v>
      </c>
      <c r="AU163" s="228" t="s">
        <v>162</v>
      </c>
      <c r="AY163" s="14" t="s">
        <v>155</v>
      </c>
      <c r="BE163" s="229">
        <f>IF(N163="základná",J163,0)</f>
        <v>0</v>
      </c>
      <c r="BF163" s="229">
        <f>IF(N163="znížená",J163,0)</f>
        <v>0</v>
      </c>
      <c r="BG163" s="229">
        <f>IF(N163="zákl. prenesená",J163,0)</f>
        <v>0</v>
      </c>
      <c r="BH163" s="229">
        <f>IF(N163="zníž. prenesená",J163,0)</f>
        <v>0</v>
      </c>
      <c r="BI163" s="229">
        <f>IF(N163="nulová",J163,0)</f>
        <v>0</v>
      </c>
      <c r="BJ163" s="14" t="s">
        <v>162</v>
      </c>
      <c r="BK163" s="229">
        <f>ROUND(I163*H163,2)</f>
        <v>0</v>
      </c>
      <c r="BL163" s="14" t="s">
        <v>280</v>
      </c>
      <c r="BM163" s="228" t="s">
        <v>1131</v>
      </c>
    </row>
    <row r="164" s="2" customFormat="1" ht="16.5" customHeight="1">
      <c r="A164" s="35"/>
      <c r="B164" s="36"/>
      <c r="C164" s="230" t="s">
        <v>289</v>
      </c>
      <c r="D164" s="230" t="s">
        <v>193</v>
      </c>
      <c r="E164" s="231" t="s">
        <v>1132</v>
      </c>
      <c r="F164" s="232" t="s">
        <v>1133</v>
      </c>
      <c r="G164" s="233" t="s">
        <v>237</v>
      </c>
      <c r="H164" s="234">
        <v>40</v>
      </c>
      <c r="I164" s="235"/>
      <c r="J164" s="236">
        <f>ROUND(I164*H164,2)</f>
        <v>0</v>
      </c>
      <c r="K164" s="237"/>
      <c r="L164" s="238"/>
      <c r="M164" s="239" t="s">
        <v>1</v>
      </c>
      <c r="N164" s="240" t="s">
        <v>41</v>
      </c>
      <c r="O164" s="88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633</v>
      </c>
      <c r="AT164" s="228" t="s">
        <v>193</v>
      </c>
      <c r="AU164" s="228" t="s">
        <v>162</v>
      </c>
      <c r="AY164" s="14" t="s">
        <v>155</v>
      </c>
      <c r="BE164" s="229">
        <f>IF(N164="základná",J164,0)</f>
        <v>0</v>
      </c>
      <c r="BF164" s="229">
        <f>IF(N164="znížená",J164,0)</f>
        <v>0</v>
      </c>
      <c r="BG164" s="229">
        <f>IF(N164="zákl. prenesená",J164,0)</f>
        <v>0</v>
      </c>
      <c r="BH164" s="229">
        <f>IF(N164="zníž. prenesená",J164,0)</f>
        <v>0</v>
      </c>
      <c r="BI164" s="229">
        <f>IF(N164="nulová",J164,0)</f>
        <v>0</v>
      </c>
      <c r="BJ164" s="14" t="s">
        <v>162</v>
      </c>
      <c r="BK164" s="229">
        <f>ROUND(I164*H164,2)</f>
        <v>0</v>
      </c>
      <c r="BL164" s="14" t="s">
        <v>280</v>
      </c>
      <c r="BM164" s="228" t="s">
        <v>1134</v>
      </c>
    </row>
    <row r="165" s="2" customFormat="1" ht="21.75" customHeight="1">
      <c r="A165" s="35"/>
      <c r="B165" s="36"/>
      <c r="C165" s="216" t="s">
        <v>234</v>
      </c>
      <c r="D165" s="216" t="s">
        <v>157</v>
      </c>
      <c r="E165" s="217" t="s">
        <v>1135</v>
      </c>
      <c r="F165" s="218" t="s">
        <v>1136</v>
      </c>
      <c r="G165" s="219" t="s">
        <v>237</v>
      </c>
      <c r="H165" s="220">
        <v>1</v>
      </c>
      <c r="I165" s="221"/>
      <c r="J165" s="222">
        <f>ROUND(I165*H165,2)</f>
        <v>0</v>
      </c>
      <c r="K165" s="223"/>
      <c r="L165" s="41"/>
      <c r="M165" s="224" t="s">
        <v>1</v>
      </c>
      <c r="N165" s="225" t="s">
        <v>41</v>
      </c>
      <c r="O165" s="88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280</v>
      </c>
      <c r="AT165" s="228" t="s">
        <v>157</v>
      </c>
      <c r="AU165" s="228" t="s">
        <v>162</v>
      </c>
      <c r="AY165" s="14" t="s">
        <v>155</v>
      </c>
      <c r="BE165" s="229">
        <f>IF(N165="základná",J165,0)</f>
        <v>0</v>
      </c>
      <c r="BF165" s="229">
        <f>IF(N165="znížená",J165,0)</f>
        <v>0</v>
      </c>
      <c r="BG165" s="229">
        <f>IF(N165="zákl. prenesená",J165,0)</f>
        <v>0</v>
      </c>
      <c r="BH165" s="229">
        <f>IF(N165="zníž. prenesená",J165,0)</f>
        <v>0</v>
      </c>
      <c r="BI165" s="229">
        <f>IF(N165="nulová",J165,0)</f>
        <v>0</v>
      </c>
      <c r="BJ165" s="14" t="s">
        <v>162</v>
      </c>
      <c r="BK165" s="229">
        <f>ROUND(I165*H165,2)</f>
        <v>0</v>
      </c>
      <c r="BL165" s="14" t="s">
        <v>280</v>
      </c>
      <c r="BM165" s="228" t="s">
        <v>1137</v>
      </c>
    </row>
    <row r="166" s="2" customFormat="1" ht="16.5" customHeight="1">
      <c r="A166" s="35"/>
      <c r="B166" s="36"/>
      <c r="C166" s="230" t="s">
        <v>297</v>
      </c>
      <c r="D166" s="230" t="s">
        <v>193</v>
      </c>
      <c r="E166" s="231" t="s">
        <v>1138</v>
      </c>
      <c r="F166" s="232" t="s">
        <v>1139</v>
      </c>
      <c r="G166" s="233" t="s">
        <v>237</v>
      </c>
      <c r="H166" s="234">
        <v>1</v>
      </c>
      <c r="I166" s="235"/>
      <c r="J166" s="236">
        <f>ROUND(I166*H166,2)</f>
        <v>0</v>
      </c>
      <c r="K166" s="237"/>
      <c r="L166" s="238"/>
      <c r="M166" s="239" t="s">
        <v>1</v>
      </c>
      <c r="N166" s="240" t="s">
        <v>41</v>
      </c>
      <c r="O166" s="88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633</v>
      </c>
      <c r="AT166" s="228" t="s">
        <v>193</v>
      </c>
      <c r="AU166" s="228" t="s">
        <v>162</v>
      </c>
      <c r="AY166" s="14" t="s">
        <v>155</v>
      </c>
      <c r="BE166" s="229">
        <f>IF(N166="základná",J166,0)</f>
        <v>0</v>
      </c>
      <c r="BF166" s="229">
        <f>IF(N166="znížená",J166,0)</f>
        <v>0</v>
      </c>
      <c r="BG166" s="229">
        <f>IF(N166="zákl. prenesená",J166,0)</f>
        <v>0</v>
      </c>
      <c r="BH166" s="229">
        <f>IF(N166="zníž. prenesená",J166,0)</f>
        <v>0</v>
      </c>
      <c r="BI166" s="229">
        <f>IF(N166="nulová",J166,0)</f>
        <v>0</v>
      </c>
      <c r="BJ166" s="14" t="s">
        <v>162</v>
      </c>
      <c r="BK166" s="229">
        <f>ROUND(I166*H166,2)</f>
        <v>0</v>
      </c>
      <c r="BL166" s="14" t="s">
        <v>280</v>
      </c>
      <c r="BM166" s="228" t="s">
        <v>1140</v>
      </c>
    </row>
    <row r="167" s="2" customFormat="1" ht="16.5" customHeight="1">
      <c r="A167" s="35"/>
      <c r="B167" s="36"/>
      <c r="C167" s="230" t="s">
        <v>238</v>
      </c>
      <c r="D167" s="230" t="s">
        <v>193</v>
      </c>
      <c r="E167" s="231" t="s">
        <v>1141</v>
      </c>
      <c r="F167" s="232" t="s">
        <v>1142</v>
      </c>
      <c r="G167" s="233" t="s">
        <v>237</v>
      </c>
      <c r="H167" s="234">
        <v>1</v>
      </c>
      <c r="I167" s="235"/>
      <c r="J167" s="236">
        <f>ROUND(I167*H167,2)</f>
        <v>0</v>
      </c>
      <c r="K167" s="237"/>
      <c r="L167" s="238"/>
      <c r="M167" s="239" t="s">
        <v>1</v>
      </c>
      <c r="N167" s="240" t="s">
        <v>41</v>
      </c>
      <c r="O167" s="88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633</v>
      </c>
      <c r="AT167" s="228" t="s">
        <v>193</v>
      </c>
      <c r="AU167" s="228" t="s">
        <v>162</v>
      </c>
      <c r="AY167" s="14" t="s">
        <v>155</v>
      </c>
      <c r="BE167" s="229">
        <f>IF(N167="základná",J167,0)</f>
        <v>0</v>
      </c>
      <c r="BF167" s="229">
        <f>IF(N167="znížená",J167,0)</f>
        <v>0</v>
      </c>
      <c r="BG167" s="229">
        <f>IF(N167="zákl. prenesená",J167,0)</f>
        <v>0</v>
      </c>
      <c r="BH167" s="229">
        <f>IF(N167="zníž. prenesená",J167,0)</f>
        <v>0</v>
      </c>
      <c r="BI167" s="229">
        <f>IF(N167="nulová",J167,0)</f>
        <v>0</v>
      </c>
      <c r="BJ167" s="14" t="s">
        <v>162</v>
      </c>
      <c r="BK167" s="229">
        <f>ROUND(I167*H167,2)</f>
        <v>0</v>
      </c>
      <c r="BL167" s="14" t="s">
        <v>280</v>
      </c>
      <c r="BM167" s="228" t="s">
        <v>1143</v>
      </c>
    </row>
    <row r="168" s="2" customFormat="1" ht="16.5" customHeight="1">
      <c r="A168" s="35"/>
      <c r="B168" s="36"/>
      <c r="C168" s="216" t="s">
        <v>304</v>
      </c>
      <c r="D168" s="216" t="s">
        <v>157</v>
      </c>
      <c r="E168" s="217" t="s">
        <v>1144</v>
      </c>
      <c r="F168" s="218" t="s">
        <v>1145</v>
      </c>
      <c r="G168" s="219" t="s">
        <v>237</v>
      </c>
      <c r="H168" s="220">
        <v>114</v>
      </c>
      <c r="I168" s="221"/>
      <c r="J168" s="222">
        <f>ROUND(I168*H168,2)</f>
        <v>0</v>
      </c>
      <c r="K168" s="223"/>
      <c r="L168" s="41"/>
      <c r="M168" s="224" t="s">
        <v>1</v>
      </c>
      <c r="N168" s="225" t="s">
        <v>41</v>
      </c>
      <c r="O168" s="88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280</v>
      </c>
      <c r="AT168" s="228" t="s">
        <v>157</v>
      </c>
      <c r="AU168" s="228" t="s">
        <v>162</v>
      </c>
      <c r="AY168" s="14" t="s">
        <v>155</v>
      </c>
      <c r="BE168" s="229">
        <f>IF(N168="základná",J168,0)</f>
        <v>0</v>
      </c>
      <c r="BF168" s="229">
        <f>IF(N168="znížená",J168,0)</f>
        <v>0</v>
      </c>
      <c r="BG168" s="229">
        <f>IF(N168="zákl. prenesená",J168,0)</f>
        <v>0</v>
      </c>
      <c r="BH168" s="229">
        <f>IF(N168="zníž. prenesená",J168,0)</f>
        <v>0</v>
      </c>
      <c r="BI168" s="229">
        <f>IF(N168="nulová",J168,0)</f>
        <v>0</v>
      </c>
      <c r="BJ168" s="14" t="s">
        <v>162</v>
      </c>
      <c r="BK168" s="229">
        <f>ROUND(I168*H168,2)</f>
        <v>0</v>
      </c>
      <c r="BL168" s="14" t="s">
        <v>280</v>
      </c>
      <c r="BM168" s="228" t="s">
        <v>1146</v>
      </c>
    </row>
    <row r="169" s="2" customFormat="1" ht="16.5" customHeight="1">
      <c r="A169" s="35"/>
      <c r="B169" s="36"/>
      <c r="C169" s="230" t="s">
        <v>242</v>
      </c>
      <c r="D169" s="230" t="s">
        <v>193</v>
      </c>
      <c r="E169" s="231" t="s">
        <v>1147</v>
      </c>
      <c r="F169" s="232" t="s">
        <v>1148</v>
      </c>
      <c r="G169" s="233" t="s">
        <v>237</v>
      </c>
      <c r="H169" s="234">
        <v>4</v>
      </c>
      <c r="I169" s="235"/>
      <c r="J169" s="236">
        <f>ROUND(I169*H169,2)</f>
        <v>0</v>
      </c>
      <c r="K169" s="237"/>
      <c r="L169" s="238"/>
      <c r="M169" s="239" t="s">
        <v>1</v>
      </c>
      <c r="N169" s="240" t="s">
        <v>41</v>
      </c>
      <c r="O169" s="88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633</v>
      </c>
      <c r="AT169" s="228" t="s">
        <v>193</v>
      </c>
      <c r="AU169" s="228" t="s">
        <v>162</v>
      </c>
      <c r="AY169" s="14" t="s">
        <v>155</v>
      </c>
      <c r="BE169" s="229">
        <f>IF(N169="základná",J169,0)</f>
        <v>0</v>
      </c>
      <c r="BF169" s="229">
        <f>IF(N169="znížená",J169,0)</f>
        <v>0</v>
      </c>
      <c r="BG169" s="229">
        <f>IF(N169="zákl. prenesená",J169,0)</f>
        <v>0</v>
      </c>
      <c r="BH169" s="229">
        <f>IF(N169="zníž. prenesená",J169,0)</f>
        <v>0</v>
      </c>
      <c r="BI169" s="229">
        <f>IF(N169="nulová",J169,0)</f>
        <v>0</v>
      </c>
      <c r="BJ169" s="14" t="s">
        <v>162</v>
      </c>
      <c r="BK169" s="229">
        <f>ROUND(I169*H169,2)</f>
        <v>0</v>
      </c>
      <c r="BL169" s="14" t="s">
        <v>280</v>
      </c>
      <c r="BM169" s="228" t="s">
        <v>1149</v>
      </c>
    </row>
    <row r="170" s="2" customFormat="1" ht="16.5" customHeight="1">
      <c r="A170" s="35"/>
      <c r="B170" s="36"/>
      <c r="C170" s="230" t="s">
        <v>311</v>
      </c>
      <c r="D170" s="230" t="s">
        <v>193</v>
      </c>
      <c r="E170" s="231" t="s">
        <v>1150</v>
      </c>
      <c r="F170" s="232" t="s">
        <v>1151</v>
      </c>
      <c r="G170" s="233" t="s">
        <v>237</v>
      </c>
      <c r="H170" s="234">
        <v>5</v>
      </c>
      <c r="I170" s="235"/>
      <c r="J170" s="236">
        <f>ROUND(I170*H170,2)</f>
        <v>0</v>
      </c>
      <c r="K170" s="237"/>
      <c r="L170" s="238"/>
      <c r="M170" s="239" t="s">
        <v>1</v>
      </c>
      <c r="N170" s="240" t="s">
        <v>41</v>
      </c>
      <c r="O170" s="88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633</v>
      </c>
      <c r="AT170" s="228" t="s">
        <v>193</v>
      </c>
      <c r="AU170" s="228" t="s">
        <v>162</v>
      </c>
      <c r="AY170" s="14" t="s">
        <v>155</v>
      </c>
      <c r="BE170" s="229">
        <f>IF(N170="základná",J170,0)</f>
        <v>0</v>
      </c>
      <c r="BF170" s="229">
        <f>IF(N170="znížená",J170,0)</f>
        <v>0</v>
      </c>
      <c r="BG170" s="229">
        <f>IF(N170="zákl. prenesená",J170,0)</f>
        <v>0</v>
      </c>
      <c r="BH170" s="229">
        <f>IF(N170="zníž. prenesená",J170,0)</f>
        <v>0</v>
      </c>
      <c r="BI170" s="229">
        <f>IF(N170="nulová",J170,0)</f>
        <v>0</v>
      </c>
      <c r="BJ170" s="14" t="s">
        <v>162</v>
      </c>
      <c r="BK170" s="229">
        <f>ROUND(I170*H170,2)</f>
        <v>0</v>
      </c>
      <c r="BL170" s="14" t="s">
        <v>280</v>
      </c>
      <c r="BM170" s="228" t="s">
        <v>1152</v>
      </c>
    </row>
    <row r="171" s="2" customFormat="1" ht="16.5" customHeight="1">
      <c r="A171" s="35"/>
      <c r="B171" s="36"/>
      <c r="C171" s="230" t="s">
        <v>245</v>
      </c>
      <c r="D171" s="230" t="s">
        <v>193</v>
      </c>
      <c r="E171" s="231" t="s">
        <v>1153</v>
      </c>
      <c r="F171" s="232" t="s">
        <v>1154</v>
      </c>
      <c r="G171" s="233" t="s">
        <v>237</v>
      </c>
      <c r="H171" s="234">
        <v>18</v>
      </c>
      <c r="I171" s="235"/>
      <c r="J171" s="236">
        <f>ROUND(I171*H171,2)</f>
        <v>0</v>
      </c>
      <c r="K171" s="237"/>
      <c r="L171" s="238"/>
      <c r="M171" s="239" t="s">
        <v>1</v>
      </c>
      <c r="N171" s="240" t="s">
        <v>41</v>
      </c>
      <c r="O171" s="88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633</v>
      </c>
      <c r="AT171" s="228" t="s">
        <v>193</v>
      </c>
      <c r="AU171" s="228" t="s">
        <v>162</v>
      </c>
      <c r="AY171" s="14" t="s">
        <v>155</v>
      </c>
      <c r="BE171" s="229">
        <f>IF(N171="základná",J171,0)</f>
        <v>0</v>
      </c>
      <c r="BF171" s="229">
        <f>IF(N171="znížená",J171,0)</f>
        <v>0</v>
      </c>
      <c r="BG171" s="229">
        <f>IF(N171="zákl. prenesená",J171,0)</f>
        <v>0</v>
      </c>
      <c r="BH171" s="229">
        <f>IF(N171="zníž. prenesená",J171,0)</f>
        <v>0</v>
      </c>
      <c r="BI171" s="229">
        <f>IF(N171="nulová",J171,0)</f>
        <v>0</v>
      </c>
      <c r="BJ171" s="14" t="s">
        <v>162</v>
      </c>
      <c r="BK171" s="229">
        <f>ROUND(I171*H171,2)</f>
        <v>0</v>
      </c>
      <c r="BL171" s="14" t="s">
        <v>280</v>
      </c>
      <c r="BM171" s="228" t="s">
        <v>1155</v>
      </c>
    </row>
    <row r="172" s="2" customFormat="1" ht="16.5" customHeight="1">
      <c r="A172" s="35"/>
      <c r="B172" s="36"/>
      <c r="C172" s="230" t="s">
        <v>318</v>
      </c>
      <c r="D172" s="230" t="s">
        <v>193</v>
      </c>
      <c r="E172" s="231" t="s">
        <v>1156</v>
      </c>
      <c r="F172" s="232" t="s">
        <v>1157</v>
      </c>
      <c r="G172" s="233" t="s">
        <v>237</v>
      </c>
      <c r="H172" s="234">
        <v>29</v>
      </c>
      <c r="I172" s="235"/>
      <c r="J172" s="236">
        <f>ROUND(I172*H172,2)</f>
        <v>0</v>
      </c>
      <c r="K172" s="237"/>
      <c r="L172" s="238"/>
      <c r="M172" s="239" t="s">
        <v>1</v>
      </c>
      <c r="N172" s="240" t="s">
        <v>41</v>
      </c>
      <c r="O172" s="88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633</v>
      </c>
      <c r="AT172" s="228" t="s">
        <v>193</v>
      </c>
      <c r="AU172" s="228" t="s">
        <v>162</v>
      </c>
      <c r="AY172" s="14" t="s">
        <v>155</v>
      </c>
      <c r="BE172" s="229">
        <f>IF(N172="základná",J172,0)</f>
        <v>0</v>
      </c>
      <c r="BF172" s="229">
        <f>IF(N172="znížená",J172,0)</f>
        <v>0</v>
      </c>
      <c r="BG172" s="229">
        <f>IF(N172="zákl. prenesená",J172,0)</f>
        <v>0</v>
      </c>
      <c r="BH172" s="229">
        <f>IF(N172="zníž. prenesená",J172,0)</f>
        <v>0</v>
      </c>
      <c r="BI172" s="229">
        <f>IF(N172="nulová",J172,0)</f>
        <v>0</v>
      </c>
      <c r="BJ172" s="14" t="s">
        <v>162</v>
      </c>
      <c r="BK172" s="229">
        <f>ROUND(I172*H172,2)</f>
        <v>0</v>
      </c>
      <c r="BL172" s="14" t="s">
        <v>280</v>
      </c>
      <c r="BM172" s="228" t="s">
        <v>1158</v>
      </c>
    </row>
    <row r="173" s="2" customFormat="1" ht="16.5" customHeight="1">
      <c r="A173" s="35"/>
      <c r="B173" s="36"/>
      <c r="C173" s="230" t="s">
        <v>249</v>
      </c>
      <c r="D173" s="230" t="s">
        <v>193</v>
      </c>
      <c r="E173" s="231" t="s">
        <v>1159</v>
      </c>
      <c r="F173" s="232" t="s">
        <v>1160</v>
      </c>
      <c r="G173" s="233" t="s">
        <v>237</v>
      </c>
      <c r="H173" s="234">
        <v>13</v>
      </c>
      <c r="I173" s="235"/>
      <c r="J173" s="236">
        <f>ROUND(I173*H173,2)</f>
        <v>0</v>
      </c>
      <c r="K173" s="237"/>
      <c r="L173" s="238"/>
      <c r="M173" s="239" t="s">
        <v>1</v>
      </c>
      <c r="N173" s="240" t="s">
        <v>41</v>
      </c>
      <c r="O173" s="88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633</v>
      </c>
      <c r="AT173" s="228" t="s">
        <v>193</v>
      </c>
      <c r="AU173" s="228" t="s">
        <v>162</v>
      </c>
      <c r="AY173" s="14" t="s">
        <v>155</v>
      </c>
      <c r="BE173" s="229">
        <f>IF(N173="základná",J173,0)</f>
        <v>0</v>
      </c>
      <c r="BF173" s="229">
        <f>IF(N173="znížená",J173,0)</f>
        <v>0</v>
      </c>
      <c r="BG173" s="229">
        <f>IF(N173="zákl. prenesená",J173,0)</f>
        <v>0</v>
      </c>
      <c r="BH173" s="229">
        <f>IF(N173="zníž. prenesená",J173,0)</f>
        <v>0</v>
      </c>
      <c r="BI173" s="229">
        <f>IF(N173="nulová",J173,0)</f>
        <v>0</v>
      </c>
      <c r="BJ173" s="14" t="s">
        <v>162</v>
      </c>
      <c r="BK173" s="229">
        <f>ROUND(I173*H173,2)</f>
        <v>0</v>
      </c>
      <c r="BL173" s="14" t="s">
        <v>280</v>
      </c>
      <c r="BM173" s="228" t="s">
        <v>1161</v>
      </c>
    </row>
    <row r="174" s="2" customFormat="1" ht="16.5" customHeight="1">
      <c r="A174" s="35"/>
      <c r="B174" s="36"/>
      <c r="C174" s="230" t="s">
        <v>325</v>
      </c>
      <c r="D174" s="230" t="s">
        <v>193</v>
      </c>
      <c r="E174" s="231" t="s">
        <v>1162</v>
      </c>
      <c r="F174" s="232" t="s">
        <v>1163</v>
      </c>
      <c r="G174" s="233" t="s">
        <v>237</v>
      </c>
      <c r="H174" s="234">
        <v>42</v>
      </c>
      <c r="I174" s="235"/>
      <c r="J174" s="236">
        <f>ROUND(I174*H174,2)</f>
        <v>0</v>
      </c>
      <c r="K174" s="237"/>
      <c r="L174" s="238"/>
      <c r="M174" s="239" t="s">
        <v>1</v>
      </c>
      <c r="N174" s="240" t="s">
        <v>41</v>
      </c>
      <c r="O174" s="88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633</v>
      </c>
      <c r="AT174" s="228" t="s">
        <v>193</v>
      </c>
      <c r="AU174" s="228" t="s">
        <v>162</v>
      </c>
      <c r="AY174" s="14" t="s">
        <v>155</v>
      </c>
      <c r="BE174" s="229">
        <f>IF(N174="základná",J174,0)</f>
        <v>0</v>
      </c>
      <c r="BF174" s="229">
        <f>IF(N174="znížená",J174,0)</f>
        <v>0</v>
      </c>
      <c r="BG174" s="229">
        <f>IF(N174="zákl. prenesená",J174,0)</f>
        <v>0</v>
      </c>
      <c r="BH174" s="229">
        <f>IF(N174="zníž. prenesená",J174,0)</f>
        <v>0</v>
      </c>
      <c r="BI174" s="229">
        <f>IF(N174="nulová",J174,0)</f>
        <v>0</v>
      </c>
      <c r="BJ174" s="14" t="s">
        <v>162</v>
      </c>
      <c r="BK174" s="229">
        <f>ROUND(I174*H174,2)</f>
        <v>0</v>
      </c>
      <c r="BL174" s="14" t="s">
        <v>280</v>
      </c>
      <c r="BM174" s="228" t="s">
        <v>1164</v>
      </c>
    </row>
    <row r="175" s="2" customFormat="1" ht="16.5" customHeight="1">
      <c r="A175" s="35"/>
      <c r="B175" s="36"/>
      <c r="C175" s="230" t="s">
        <v>252</v>
      </c>
      <c r="D175" s="230" t="s">
        <v>193</v>
      </c>
      <c r="E175" s="231" t="s">
        <v>1165</v>
      </c>
      <c r="F175" s="232" t="s">
        <v>1166</v>
      </c>
      <c r="G175" s="233" t="s">
        <v>237</v>
      </c>
      <c r="H175" s="234">
        <v>3</v>
      </c>
      <c r="I175" s="235"/>
      <c r="J175" s="236">
        <f>ROUND(I175*H175,2)</f>
        <v>0</v>
      </c>
      <c r="K175" s="237"/>
      <c r="L175" s="238"/>
      <c r="M175" s="239" t="s">
        <v>1</v>
      </c>
      <c r="N175" s="240" t="s">
        <v>41</v>
      </c>
      <c r="O175" s="88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8" t="s">
        <v>633</v>
      </c>
      <c r="AT175" s="228" t="s">
        <v>193</v>
      </c>
      <c r="AU175" s="228" t="s">
        <v>162</v>
      </c>
      <c r="AY175" s="14" t="s">
        <v>155</v>
      </c>
      <c r="BE175" s="229">
        <f>IF(N175="základná",J175,0)</f>
        <v>0</v>
      </c>
      <c r="BF175" s="229">
        <f>IF(N175="znížená",J175,0)</f>
        <v>0</v>
      </c>
      <c r="BG175" s="229">
        <f>IF(N175="zákl. prenesená",J175,0)</f>
        <v>0</v>
      </c>
      <c r="BH175" s="229">
        <f>IF(N175="zníž. prenesená",J175,0)</f>
        <v>0</v>
      </c>
      <c r="BI175" s="229">
        <f>IF(N175="nulová",J175,0)</f>
        <v>0</v>
      </c>
      <c r="BJ175" s="14" t="s">
        <v>162</v>
      </c>
      <c r="BK175" s="229">
        <f>ROUND(I175*H175,2)</f>
        <v>0</v>
      </c>
      <c r="BL175" s="14" t="s">
        <v>280</v>
      </c>
      <c r="BM175" s="228" t="s">
        <v>1167</v>
      </c>
    </row>
    <row r="176" s="2" customFormat="1" ht="16.5" customHeight="1">
      <c r="A176" s="35"/>
      <c r="B176" s="36"/>
      <c r="C176" s="216" t="s">
        <v>333</v>
      </c>
      <c r="D176" s="216" t="s">
        <v>157</v>
      </c>
      <c r="E176" s="217" t="s">
        <v>1168</v>
      </c>
      <c r="F176" s="218" t="s">
        <v>1169</v>
      </c>
      <c r="G176" s="219" t="s">
        <v>237</v>
      </c>
      <c r="H176" s="220">
        <v>1</v>
      </c>
      <c r="I176" s="221"/>
      <c r="J176" s="222">
        <f>ROUND(I176*H176,2)</f>
        <v>0</v>
      </c>
      <c r="K176" s="223"/>
      <c r="L176" s="41"/>
      <c r="M176" s="224" t="s">
        <v>1</v>
      </c>
      <c r="N176" s="225" t="s">
        <v>41</v>
      </c>
      <c r="O176" s="88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280</v>
      </c>
      <c r="AT176" s="228" t="s">
        <v>157</v>
      </c>
      <c r="AU176" s="228" t="s">
        <v>162</v>
      </c>
      <c r="AY176" s="14" t="s">
        <v>155</v>
      </c>
      <c r="BE176" s="229">
        <f>IF(N176="základná",J176,0)</f>
        <v>0</v>
      </c>
      <c r="BF176" s="229">
        <f>IF(N176="znížená",J176,0)</f>
        <v>0</v>
      </c>
      <c r="BG176" s="229">
        <f>IF(N176="zákl. prenesená",J176,0)</f>
        <v>0</v>
      </c>
      <c r="BH176" s="229">
        <f>IF(N176="zníž. prenesená",J176,0)</f>
        <v>0</v>
      </c>
      <c r="BI176" s="229">
        <f>IF(N176="nulová",J176,0)</f>
        <v>0</v>
      </c>
      <c r="BJ176" s="14" t="s">
        <v>162</v>
      </c>
      <c r="BK176" s="229">
        <f>ROUND(I176*H176,2)</f>
        <v>0</v>
      </c>
      <c r="BL176" s="14" t="s">
        <v>280</v>
      </c>
      <c r="BM176" s="228" t="s">
        <v>1170</v>
      </c>
    </row>
    <row r="177" s="2" customFormat="1" ht="16.5" customHeight="1">
      <c r="A177" s="35"/>
      <c r="B177" s="36"/>
      <c r="C177" s="230" t="s">
        <v>256</v>
      </c>
      <c r="D177" s="230" t="s">
        <v>193</v>
      </c>
      <c r="E177" s="231" t="s">
        <v>1171</v>
      </c>
      <c r="F177" s="232" t="s">
        <v>1172</v>
      </c>
      <c r="G177" s="233" t="s">
        <v>237</v>
      </c>
      <c r="H177" s="234">
        <v>1</v>
      </c>
      <c r="I177" s="235"/>
      <c r="J177" s="236">
        <f>ROUND(I177*H177,2)</f>
        <v>0</v>
      </c>
      <c r="K177" s="237"/>
      <c r="L177" s="238"/>
      <c r="M177" s="239" t="s">
        <v>1</v>
      </c>
      <c r="N177" s="240" t="s">
        <v>41</v>
      </c>
      <c r="O177" s="88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8" t="s">
        <v>633</v>
      </c>
      <c r="AT177" s="228" t="s">
        <v>193</v>
      </c>
      <c r="AU177" s="228" t="s">
        <v>162</v>
      </c>
      <c r="AY177" s="14" t="s">
        <v>155</v>
      </c>
      <c r="BE177" s="229">
        <f>IF(N177="základná",J177,0)</f>
        <v>0</v>
      </c>
      <c r="BF177" s="229">
        <f>IF(N177="znížená",J177,0)</f>
        <v>0</v>
      </c>
      <c r="BG177" s="229">
        <f>IF(N177="zákl. prenesená",J177,0)</f>
        <v>0</v>
      </c>
      <c r="BH177" s="229">
        <f>IF(N177="zníž. prenesená",J177,0)</f>
        <v>0</v>
      </c>
      <c r="BI177" s="229">
        <f>IF(N177="nulová",J177,0)</f>
        <v>0</v>
      </c>
      <c r="BJ177" s="14" t="s">
        <v>162</v>
      </c>
      <c r="BK177" s="229">
        <f>ROUND(I177*H177,2)</f>
        <v>0</v>
      </c>
      <c r="BL177" s="14" t="s">
        <v>280</v>
      </c>
      <c r="BM177" s="228" t="s">
        <v>1173</v>
      </c>
    </row>
    <row r="178" s="2" customFormat="1" ht="16.5" customHeight="1">
      <c r="A178" s="35"/>
      <c r="B178" s="36"/>
      <c r="C178" s="230" t="s">
        <v>340</v>
      </c>
      <c r="D178" s="230" t="s">
        <v>193</v>
      </c>
      <c r="E178" s="231" t="s">
        <v>1174</v>
      </c>
      <c r="F178" s="232" t="s">
        <v>1175</v>
      </c>
      <c r="G178" s="233" t="s">
        <v>237</v>
      </c>
      <c r="H178" s="234">
        <v>1</v>
      </c>
      <c r="I178" s="235"/>
      <c r="J178" s="236">
        <f>ROUND(I178*H178,2)</f>
        <v>0</v>
      </c>
      <c r="K178" s="237"/>
      <c r="L178" s="238"/>
      <c r="M178" s="239" t="s">
        <v>1</v>
      </c>
      <c r="N178" s="240" t="s">
        <v>41</v>
      </c>
      <c r="O178" s="88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633</v>
      </c>
      <c r="AT178" s="228" t="s">
        <v>193</v>
      </c>
      <c r="AU178" s="228" t="s">
        <v>162</v>
      </c>
      <c r="AY178" s="14" t="s">
        <v>155</v>
      </c>
      <c r="BE178" s="229">
        <f>IF(N178="základná",J178,0)</f>
        <v>0</v>
      </c>
      <c r="BF178" s="229">
        <f>IF(N178="znížená",J178,0)</f>
        <v>0</v>
      </c>
      <c r="BG178" s="229">
        <f>IF(N178="zákl. prenesená",J178,0)</f>
        <v>0</v>
      </c>
      <c r="BH178" s="229">
        <f>IF(N178="zníž. prenesená",J178,0)</f>
        <v>0</v>
      </c>
      <c r="BI178" s="229">
        <f>IF(N178="nulová",J178,0)</f>
        <v>0</v>
      </c>
      <c r="BJ178" s="14" t="s">
        <v>162</v>
      </c>
      <c r="BK178" s="229">
        <f>ROUND(I178*H178,2)</f>
        <v>0</v>
      </c>
      <c r="BL178" s="14" t="s">
        <v>280</v>
      </c>
      <c r="BM178" s="228" t="s">
        <v>1176</v>
      </c>
    </row>
    <row r="179" s="2" customFormat="1" ht="16.5" customHeight="1">
      <c r="A179" s="35"/>
      <c r="B179" s="36"/>
      <c r="C179" s="216" t="s">
        <v>259</v>
      </c>
      <c r="D179" s="216" t="s">
        <v>157</v>
      </c>
      <c r="E179" s="217" t="s">
        <v>1177</v>
      </c>
      <c r="F179" s="218" t="s">
        <v>1178</v>
      </c>
      <c r="G179" s="219" t="s">
        <v>237</v>
      </c>
      <c r="H179" s="220">
        <v>13</v>
      </c>
      <c r="I179" s="221"/>
      <c r="J179" s="222">
        <f>ROUND(I179*H179,2)</f>
        <v>0</v>
      </c>
      <c r="K179" s="223"/>
      <c r="L179" s="41"/>
      <c r="M179" s="224" t="s">
        <v>1</v>
      </c>
      <c r="N179" s="225" t="s">
        <v>41</v>
      </c>
      <c r="O179" s="88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8" t="s">
        <v>280</v>
      </c>
      <c r="AT179" s="228" t="s">
        <v>157</v>
      </c>
      <c r="AU179" s="228" t="s">
        <v>162</v>
      </c>
      <c r="AY179" s="14" t="s">
        <v>155</v>
      </c>
      <c r="BE179" s="229">
        <f>IF(N179="základná",J179,0)</f>
        <v>0</v>
      </c>
      <c r="BF179" s="229">
        <f>IF(N179="znížená",J179,0)</f>
        <v>0</v>
      </c>
      <c r="BG179" s="229">
        <f>IF(N179="zákl. prenesená",J179,0)</f>
        <v>0</v>
      </c>
      <c r="BH179" s="229">
        <f>IF(N179="zníž. prenesená",J179,0)</f>
        <v>0</v>
      </c>
      <c r="BI179" s="229">
        <f>IF(N179="nulová",J179,0)</f>
        <v>0</v>
      </c>
      <c r="BJ179" s="14" t="s">
        <v>162</v>
      </c>
      <c r="BK179" s="229">
        <f>ROUND(I179*H179,2)</f>
        <v>0</v>
      </c>
      <c r="BL179" s="14" t="s">
        <v>280</v>
      </c>
      <c r="BM179" s="228" t="s">
        <v>1179</v>
      </c>
    </row>
    <row r="180" s="2" customFormat="1" ht="16.5" customHeight="1">
      <c r="A180" s="35"/>
      <c r="B180" s="36"/>
      <c r="C180" s="230" t="s">
        <v>347</v>
      </c>
      <c r="D180" s="230" t="s">
        <v>193</v>
      </c>
      <c r="E180" s="231" t="s">
        <v>1180</v>
      </c>
      <c r="F180" s="232" t="s">
        <v>1181</v>
      </c>
      <c r="G180" s="233" t="s">
        <v>237</v>
      </c>
      <c r="H180" s="234">
        <v>13</v>
      </c>
      <c r="I180" s="235"/>
      <c r="J180" s="236">
        <f>ROUND(I180*H180,2)</f>
        <v>0</v>
      </c>
      <c r="K180" s="237"/>
      <c r="L180" s="238"/>
      <c r="M180" s="239" t="s">
        <v>1</v>
      </c>
      <c r="N180" s="240" t="s">
        <v>41</v>
      </c>
      <c r="O180" s="88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8" t="s">
        <v>633</v>
      </c>
      <c r="AT180" s="228" t="s">
        <v>193</v>
      </c>
      <c r="AU180" s="228" t="s">
        <v>162</v>
      </c>
      <c r="AY180" s="14" t="s">
        <v>155</v>
      </c>
      <c r="BE180" s="229">
        <f>IF(N180="základná",J180,0)</f>
        <v>0</v>
      </c>
      <c r="BF180" s="229">
        <f>IF(N180="znížená",J180,0)</f>
        <v>0</v>
      </c>
      <c r="BG180" s="229">
        <f>IF(N180="zákl. prenesená",J180,0)</f>
        <v>0</v>
      </c>
      <c r="BH180" s="229">
        <f>IF(N180="zníž. prenesená",J180,0)</f>
        <v>0</v>
      </c>
      <c r="BI180" s="229">
        <f>IF(N180="nulová",J180,0)</f>
        <v>0</v>
      </c>
      <c r="BJ180" s="14" t="s">
        <v>162</v>
      </c>
      <c r="BK180" s="229">
        <f>ROUND(I180*H180,2)</f>
        <v>0</v>
      </c>
      <c r="BL180" s="14" t="s">
        <v>280</v>
      </c>
      <c r="BM180" s="228" t="s">
        <v>1182</v>
      </c>
    </row>
    <row r="181" s="2" customFormat="1" ht="21.75" customHeight="1">
      <c r="A181" s="35"/>
      <c r="B181" s="36"/>
      <c r="C181" s="230" t="s">
        <v>263</v>
      </c>
      <c r="D181" s="230" t="s">
        <v>193</v>
      </c>
      <c r="E181" s="231" t="s">
        <v>1183</v>
      </c>
      <c r="F181" s="232" t="s">
        <v>1184</v>
      </c>
      <c r="G181" s="233" t="s">
        <v>237</v>
      </c>
      <c r="H181" s="234">
        <v>13</v>
      </c>
      <c r="I181" s="235"/>
      <c r="J181" s="236">
        <f>ROUND(I181*H181,2)</f>
        <v>0</v>
      </c>
      <c r="K181" s="237"/>
      <c r="L181" s="238"/>
      <c r="M181" s="239" t="s">
        <v>1</v>
      </c>
      <c r="N181" s="240" t="s">
        <v>41</v>
      </c>
      <c r="O181" s="88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8" t="s">
        <v>633</v>
      </c>
      <c r="AT181" s="228" t="s">
        <v>193</v>
      </c>
      <c r="AU181" s="228" t="s">
        <v>162</v>
      </c>
      <c r="AY181" s="14" t="s">
        <v>155</v>
      </c>
      <c r="BE181" s="229">
        <f>IF(N181="základná",J181,0)</f>
        <v>0</v>
      </c>
      <c r="BF181" s="229">
        <f>IF(N181="znížená",J181,0)</f>
        <v>0</v>
      </c>
      <c r="BG181" s="229">
        <f>IF(N181="zákl. prenesená",J181,0)</f>
        <v>0</v>
      </c>
      <c r="BH181" s="229">
        <f>IF(N181="zníž. prenesená",J181,0)</f>
        <v>0</v>
      </c>
      <c r="BI181" s="229">
        <f>IF(N181="nulová",J181,0)</f>
        <v>0</v>
      </c>
      <c r="BJ181" s="14" t="s">
        <v>162</v>
      </c>
      <c r="BK181" s="229">
        <f>ROUND(I181*H181,2)</f>
        <v>0</v>
      </c>
      <c r="BL181" s="14" t="s">
        <v>280</v>
      </c>
      <c r="BM181" s="228" t="s">
        <v>1185</v>
      </c>
    </row>
    <row r="182" s="2" customFormat="1" ht="21.75" customHeight="1">
      <c r="A182" s="35"/>
      <c r="B182" s="36"/>
      <c r="C182" s="216" t="s">
        <v>354</v>
      </c>
      <c r="D182" s="216" t="s">
        <v>157</v>
      </c>
      <c r="E182" s="217" t="s">
        <v>1186</v>
      </c>
      <c r="F182" s="218" t="s">
        <v>1187</v>
      </c>
      <c r="G182" s="219" t="s">
        <v>237</v>
      </c>
      <c r="H182" s="220">
        <v>1</v>
      </c>
      <c r="I182" s="221"/>
      <c r="J182" s="222">
        <f>ROUND(I182*H182,2)</f>
        <v>0</v>
      </c>
      <c r="K182" s="223"/>
      <c r="L182" s="41"/>
      <c r="M182" s="224" t="s">
        <v>1</v>
      </c>
      <c r="N182" s="225" t="s">
        <v>41</v>
      </c>
      <c r="O182" s="88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8" t="s">
        <v>280</v>
      </c>
      <c r="AT182" s="228" t="s">
        <v>157</v>
      </c>
      <c r="AU182" s="228" t="s">
        <v>162</v>
      </c>
      <c r="AY182" s="14" t="s">
        <v>155</v>
      </c>
      <c r="BE182" s="229">
        <f>IF(N182="základná",J182,0)</f>
        <v>0</v>
      </c>
      <c r="BF182" s="229">
        <f>IF(N182="znížená",J182,0)</f>
        <v>0</v>
      </c>
      <c r="BG182" s="229">
        <f>IF(N182="zákl. prenesená",J182,0)</f>
        <v>0</v>
      </c>
      <c r="BH182" s="229">
        <f>IF(N182="zníž. prenesená",J182,0)</f>
        <v>0</v>
      </c>
      <c r="BI182" s="229">
        <f>IF(N182="nulová",J182,0)</f>
        <v>0</v>
      </c>
      <c r="BJ182" s="14" t="s">
        <v>162</v>
      </c>
      <c r="BK182" s="229">
        <f>ROUND(I182*H182,2)</f>
        <v>0</v>
      </c>
      <c r="BL182" s="14" t="s">
        <v>280</v>
      </c>
      <c r="BM182" s="228" t="s">
        <v>1188</v>
      </c>
    </row>
    <row r="183" s="2" customFormat="1" ht="16.5" customHeight="1">
      <c r="A183" s="35"/>
      <c r="B183" s="36"/>
      <c r="C183" s="230" t="s">
        <v>266</v>
      </c>
      <c r="D183" s="230" t="s">
        <v>193</v>
      </c>
      <c r="E183" s="231" t="s">
        <v>1189</v>
      </c>
      <c r="F183" s="232" t="s">
        <v>1190</v>
      </c>
      <c r="G183" s="233" t="s">
        <v>237</v>
      </c>
      <c r="H183" s="234">
        <v>1</v>
      </c>
      <c r="I183" s="235"/>
      <c r="J183" s="236">
        <f>ROUND(I183*H183,2)</f>
        <v>0</v>
      </c>
      <c r="K183" s="237"/>
      <c r="L183" s="238"/>
      <c r="M183" s="239" t="s">
        <v>1</v>
      </c>
      <c r="N183" s="240" t="s">
        <v>41</v>
      </c>
      <c r="O183" s="88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8" t="s">
        <v>633</v>
      </c>
      <c r="AT183" s="228" t="s">
        <v>193</v>
      </c>
      <c r="AU183" s="228" t="s">
        <v>162</v>
      </c>
      <c r="AY183" s="14" t="s">
        <v>155</v>
      </c>
      <c r="BE183" s="229">
        <f>IF(N183="základná",J183,0)</f>
        <v>0</v>
      </c>
      <c r="BF183" s="229">
        <f>IF(N183="znížená",J183,0)</f>
        <v>0</v>
      </c>
      <c r="BG183" s="229">
        <f>IF(N183="zákl. prenesená",J183,0)</f>
        <v>0</v>
      </c>
      <c r="BH183" s="229">
        <f>IF(N183="zníž. prenesená",J183,0)</f>
        <v>0</v>
      </c>
      <c r="BI183" s="229">
        <f>IF(N183="nulová",J183,0)</f>
        <v>0</v>
      </c>
      <c r="BJ183" s="14" t="s">
        <v>162</v>
      </c>
      <c r="BK183" s="229">
        <f>ROUND(I183*H183,2)</f>
        <v>0</v>
      </c>
      <c r="BL183" s="14" t="s">
        <v>280</v>
      </c>
      <c r="BM183" s="228" t="s">
        <v>1191</v>
      </c>
    </row>
    <row r="184" s="2" customFormat="1" ht="16.5" customHeight="1">
      <c r="A184" s="35"/>
      <c r="B184" s="36"/>
      <c r="C184" s="216" t="s">
        <v>361</v>
      </c>
      <c r="D184" s="216" t="s">
        <v>157</v>
      </c>
      <c r="E184" s="217" t="s">
        <v>1192</v>
      </c>
      <c r="F184" s="218" t="s">
        <v>1193</v>
      </c>
      <c r="G184" s="219" t="s">
        <v>443</v>
      </c>
      <c r="H184" s="220">
        <v>135</v>
      </c>
      <c r="I184" s="221"/>
      <c r="J184" s="222">
        <f>ROUND(I184*H184,2)</f>
        <v>0</v>
      </c>
      <c r="K184" s="223"/>
      <c r="L184" s="41"/>
      <c r="M184" s="224" t="s">
        <v>1</v>
      </c>
      <c r="N184" s="225" t="s">
        <v>41</v>
      </c>
      <c r="O184" s="88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8" t="s">
        <v>280</v>
      </c>
      <c r="AT184" s="228" t="s">
        <v>157</v>
      </c>
      <c r="AU184" s="228" t="s">
        <v>162</v>
      </c>
      <c r="AY184" s="14" t="s">
        <v>155</v>
      </c>
      <c r="BE184" s="229">
        <f>IF(N184="základná",J184,0)</f>
        <v>0</v>
      </c>
      <c r="BF184" s="229">
        <f>IF(N184="znížená",J184,0)</f>
        <v>0</v>
      </c>
      <c r="BG184" s="229">
        <f>IF(N184="zákl. prenesená",J184,0)</f>
        <v>0</v>
      </c>
      <c r="BH184" s="229">
        <f>IF(N184="zníž. prenesená",J184,0)</f>
        <v>0</v>
      </c>
      <c r="BI184" s="229">
        <f>IF(N184="nulová",J184,0)</f>
        <v>0</v>
      </c>
      <c r="BJ184" s="14" t="s">
        <v>162</v>
      </c>
      <c r="BK184" s="229">
        <f>ROUND(I184*H184,2)</f>
        <v>0</v>
      </c>
      <c r="BL184" s="14" t="s">
        <v>280</v>
      </c>
      <c r="BM184" s="228" t="s">
        <v>1194</v>
      </c>
    </row>
    <row r="185" s="2" customFormat="1" ht="16.5" customHeight="1">
      <c r="A185" s="35"/>
      <c r="B185" s="36"/>
      <c r="C185" s="230" t="s">
        <v>270</v>
      </c>
      <c r="D185" s="230" t="s">
        <v>193</v>
      </c>
      <c r="E185" s="231" t="s">
        <v>1195</v>
      </c>
      <c r="F185" s="232" t="s">
        <v>1196</v>
      </c>
      <c r="G185" s="233" t="s">
        <v>443</v>
      </c>
      <c r="H185" s="234">
        <v>135</v>
      </c>
      <c r="I185" s="235"/>
      <c r="J185" s="236">
        <f>ROUND(I185*H185,2)</f>
        <v>0</v>
      </c>
      <c r="K185" s="237"/>
      <c r="L185" s="238"/>
      <c r="M185" s="239" t="s">
        <v>1</v>
      </c>
      <c r="N185" s="240" t="s">
        <v>41</v>
      </c>
      <c r="O185" s="88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8" t="s">
        <v>633</v>
      </c>
      <c r="AT185" s="228" t="s">
        <v>193</v>
      </c>
      <c r="AU185" s="228" t="s">
        <v>162</v>
      </c>
      <c r="AY185" s="14" t="s">
        <v>155</v>
      </c>
      <c r="BE185" s="229">
        <f>IF(N185="základná",J185,0)</f>
        <v>0</v>
      </c>
      <c r="BF185" s="229">
        <f>IF(N185="znížená",J185,0)</f>
        <v>0</v>
      </c>
      <c r="BG185" s="229">
        <f>IF(N185="zákl. prenesená",J185,0)</f>
        <v>0</v>
      </c>
      <c r="BH185" s="229">
        <f>IF(N185="zníž. prenesená",J185,0)</f>
        <v>0</v>
      </c>
      <c r="BI185" s="229">
        <f>IF(N185="nulová",J185,0)</f>
        <v>0</v>
      </c>
      <c r="BJ185" s="14" t="s">
        <v>162</v>
      </c>
      <c r="BK185" s="229">
        <f>ROUND(I185*H185,2)</f>
        <v>0</v>
      </c>
      <c r="BL185" s="14" t="s">
        <v>280</v>
      </c>
      <c r="BM185" s="228" t="s">
        <v>1197</v>
      </c>
    </row>
    <row r="186" s="2" customFormat="1" ht="16.5" customHeight="1">
      <c r="A186" s="35"/>
      <c r="B186" s="36"/>
      <c r="C186" s="216" t="s">
        <v>369</v>
      </c>
      <c r="D186" s="216" t="s">
        <v>157</v>
      </c>
      <c r="E186" s="217" t="s">
        <v>1198</v>
      </c>
      <c r="F186" s="218" t="s">
        <v>1199</v>
      </c>
      <c r="G186" s="219" t="s">
        <v>443</v>
      </c>
      <c r="H186" s="220">
        <v>1352</v>
      </c>
      <c r="I186" s="221"/>
      <c r="J186" s="222">
        <f>ROUND(I186*H186,2)</f>
        <v>0</v>
      </c>
      <c r="K186" s="223"/>
      <c r="L186" s="41"/>
      <c r="M186" s="224" t="s">
        <v>1</v>
      </c>
      <c r="N186" s="225" t="s">
        <v>41</v>
      </c>
      <c r="O186" s="88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280</v>
      </c>
      <c r="AT186" s="228" t="s">
        <v>157</v>
      </c>
      <c r="AU186" s="228" t="s">
        <v>162</v>
      </c>
      <c r="AY186" s="14" t="s">
        <v>155</v>
      </c>
      <c r="BE186" s="229">
        <f>IF(N186="základná",J186,0)</f>
        <v>0</v>
      </c>
      <c r="BF186" s="229">
        <f>IF(N186="znížená",J186,0)</f>
        <v>0</v>
      </c>
      <c r="BG186" s="229">
        <f>IF(N186="zákl. prenesená",J186,0)</f>
        <v>0</v>
      </c>
      <c r="BH186" s="229">
        <f>IF(N186="zníž. prenesená",J186,0)</f>
        <v>0</v>
      </c>
      <c r="BI186" s="229">
        <f>IF(N186="nulová",J186,0)</f>
        <v>0</v>
      </c>
      <c r="BJ186" s="14" t="s">
        <v>162</v>
      </c>
      <c r="BK186" s="229">
        <f>ROUND(I186*H186,2)</f>
        <v>0</v>
      </c>
      <c r="BL186" s="14" t="s">
        <v>280</v>
      </c>
      <c r="BM186" s="228" t="s">
        <v>1200</v>
      </c>
    </row>
    <row r="187" s="2" customFormat="1" ht="16.5" customHeight="1">
      <c r="A187" s="35"/>
      <c r="B187" s="36"/>
      <c r="C187" s="230" t="s">
        <v>273</v>
      </c>
      <c r="D187" s="230" t="s">
        <v>193</v>
      </c>
      <c r="E187" s="231" t="s">
        <v>1201</v>
      </c>
      <c r="F187" s="232" t="s">
        <v>1202</v>
      </c>
      <c r="G187" s="233" t="s">
        <v>443</v>
      </c>
      <c r="H187" s="234">
        <v>1352</v>
      </c>
      <c r="I187" s="235"/>
      <c r="J187" s="236">
        <f>ROUND(I187*H187,2)</f>
        <v>0</v>
      </c>
      <c r="K187" s="237"/>
      <c r="L187" s="238"/>
      <c r="M187" s="239" t="s">
        <v>1</v>
      </c>
      <c r="N187" s="240" t="s">
        <v>41</v>
      </c>
      <c r="O187" s="88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8" t="s">
        <v>633</v>
      </c>
      <c r="AT187" s="228" t="s">
        <v>193</v>
      </c>
      <c r="AU187" s="228" t="s">
        <v>162</v>
      </c>
      <c r="AY187" s="14" t="s">
        <v>155</v>
      </c>
      <c r="BE187" s="229">
        <f>IF(N187="základná",J187,0)</f>
        <v>0</v>
      </c>
      <c r="BF187" s="229">
        <f>IF(N187="znížená",J187,0)</f>
        <v>0</v>
      </c>
      <c r="BG187" s="229">
        <f>IF(N187="zákl. prenesená",J187,0)</f>
        <v>0</v>
      </c>
      <c r="BH187" s="229">
        <f>IF(N187="zníž. prenesená",J187,0)</f>
        <v>0</v>
      </c>
      <c r="BI187" s="229">
        <f>IF(N187="nulová",J187,0)</f>
        <v>0</v>
      </c>
      <c r="BJ187" s="14" t="s">
        <v>162</v>
      </c>
      <c r="BK187" s="229">
        <f>ROUND(I187*H187,2)</f>
        <v>0</v>
      </c>
      <c r="BL187" s="14" t="s">
        <v>280</v>
      </c>
      <c r="BM187" s="228" t="s">
        <v>1203</v>
      </c>
    </row>
    <row r="188" s="2" customFormat="1" ht="16.5" customHeight="1">
      <c r="A188" s="35"/>
      <c r="B188" s="36"/>
      <c r="C188" s="216" t="s">
        <v>376</v>
      </c>
      <c r="D188" s="216" t="s">
        <v>157</v>
      </c>
      <c r="E188" s="217" t="s">
        <v>1204</v>
      </c>
      <c r="F188" s="218" t="s">
        <v>1199</v>
      </c>
      <c r="G188" s="219" t="s">
        <v>443</v>
      </c>
      <c r="H188" s="220">
        <v>892</v>
      </c>
      <c r="I188" s="221"/>
      <c r="J188" s="222">
        <f>ROUND(I188*H188,2)</f>
        <v>0</v>
      </c>
      <c r="K188" s="223"/>
      <c r="L188" s="41"/>
      <c r="M188" s="224" t="s">
        <v>1</v>
      </c>
      <c r="N188" s="225" t="s">
        <v>41</v>
      </c>
      <c r="O188" s="88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8" t="s">
        <v>280</v>
      </c>
      <c r="AT188" s="228" t="s">
        <v>157</v>
      </c>
      <c r="AU188" s="228" t="s">
        <v>162</v>
      </c>
      <c r="AY188" s="14" t="s">
        <v>155</v>
      </c>
      <c r="BE188" s="229">
        <f>IF(N188="základná",J188,0)</f>
        <v>0</v>
      </c>
      <c r="BF188" s="229">
        <f>IF(N188="znížená",J188,0)</f>
        <v>0</v>
      </c>
      <c r="BG188" s="229">
        <f>IF(N188="zákl. prenesená",J188,0)</f>
        <v>0</v>
      </c>
      <c r="BH188" s="229">
        <f>IF(N188="zníž. prenesená",J188,0)</f>
        <v>0</v>
      </c>
      <c r="BI188" s="229">
        <f>IF(N188="nulová",J188,0)</f>
        <v>0</v>
      </c>
      <c r="BJ188" s="14" t="s">
        <v>162</v>
      </c>
      <c r="BK188" s="229">
        <f>ROUND(I188*H188,2)</f>
        <v>0</v>
      </c>
      <c r="BL188" s="14" t="s">
        <v>280</v>
      </c>
      <c r="BM188" s="228" t="s">
        <v>1205</v>
      </c>
    </row>
    <row r="189" s="2" customFormat="1" ht="16.5" customHeight="1">
      <c r="A189" s="35"/>
      <c r="B189" s="36"/>
      <c r="C189" s="230" t="s">
        <v>277</v>
      </c>
      <c r="D189" s="230" t="s">
        <v>193</v>
      </c>
      <c r="E189" s="231" t="s">
        <v>1206</v>
      </c>
      <c r="F189" s="232" t="s">
        <v>1202</v>
      </c>
      <c r="G189" s="233" t="s">
        <v>443</v>
      </c>
      <c r="H189" s="234">
        <v>892</v>
      </c>
      <c r="I189" s="235"/>
      <c r="J189" s="236">
        <f>ROUND(I189*H189,2)</f>
        <v>0</v>
      </c>
      <c r="K189" s="237"/>
      <c r="L189" s="238"/>
      <c r="M189" s="239" t="s">
        <v>1</v>
      </c>
      <c r="N189" s="240" t="s">
        <v>41</v>
      </c>
      <c r="O189" s="88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8" t="s">
        <v>633</v>
      </c>
      <c r="AT189" s="228" t="s">
        <v>193</v>
      </c>
      <c r="AU189" s="228" t="s">
        <v>162</v>
      </c>
      <c r="AY189" s="14" t="s">
        <v>155</v>
      </c>
      <c r="BE189" s="229">
        <f>IF(N189="základná",J189,0)</f>
        <v>0</v>
      </c>
      <c r="BF189" s="229">
        <f>IF(N189="znížená",J189,0)</f>
        <v>0</v>
      </c>
      <c r="BG189" s="229">
        <f>IF(N189="zákl. prenesená",J189,0)</f>
        <v>0</v>
      </c>
      <c r="BH189" s="229">
        <f>IF(N189="zníž. prenesená",J189,0)</f>
        <v>0</v>
      </c>
      <c r="BI189" s="229">
        <f>IF(N189="nulová",J189,0)</f>
        <v>0</v>
      </c>
      <c r="BJ189" s="14" t="s">
        <v>162</v>
      </c>
      <c r="BK189" s="229">
        <f>ROUND(I189*H189,2)</f>
        <v>0</v>
      </c>
      <c r="BL189" s="14" t="s">
        <v>280</v>
      </c>
      <c r="BM189" s="228" t="s">
        <v>1207</v>
      </c>
    </row>
    <row r="190" s="2" customFormat="1" ht="16.5" customHeight="1">
      <c r="A190" s="35"/>
      <c r="B190" s="36"/>
      <c r="C190" s="216" t="s">
        <v>383</v>
      </c>
      <c r="D190" s="216" t="s">
        <v>157</v>
      </c>
      <c r="E190" s="217" t="s">
        <v>1208</v>
      </c>
      <c r="F190" s="218" t="s">
        <v>1199</v>
      </c>
      <c r="G190" s="219" t="s">
        <v>443</v>
      </c>
      <c r="H190" s="220">
        <v>22</v>
      </c>
      <c r="I190" s="221"/>
      <c r="J190" s="222">
        <f>ROUND(I190*H190,2)</f>
        <v>0</v>
      </c>
      <c r="K190" s="223"/>
      <c r="L190" s="41"/>
      <c r="M190" s="224" t="s">
        <v>1</v>
      </c>
      <c r="N190" s="225" t="s">
        <v>41</v>
      </c>
      <c r="O190" s="88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8" t="s">
        <v>280</v>
      </c>
      <c r="AT190" s="228" t="s">
        <v>157</v>
      </c>
      <c r="AU190" s="228" t="s">
        <v>162</v>
      </c>
      <c r="AY190" s="14" t="s">
        <v>155</v>
      </c>
      <c r="BE190" s="229">
        <f>IF(N190="základná",J190,0)</f>
        <v>0</v>
      </c>
      <c r="BF190" s="229">
        <f>IF(N190="znížená",J190,0)</f>
        <v>0</v>
      </c>
      <c r="BG190" s="229">
        <f>IF(N190="zákl. prenesená",J190,0)</f>
        <v>0</v>
      </c>
      <c r="BH190" s="229">
        <f>IF(N190="zníž. prenesená",J190,0)</f>
        <v>0</v>
      </c>
      <c r="BI190" s="229">
        <f>IF(N190="nulová",J190,0)</f>
        <v>0</v>
      </c>
      <c r="BJ190" s="14" t="s">
        <v>162</v>
      </c>
      <c r="BK190" s="229">
        <f>ROUND(I190*H190,2)</f>
        <v>0</v>
      </c>
      <c r="BL190" s="14" t="s">
        <v>280</v>
      </c>
      <c r="BM190" s="228" t="s">
        <v>1209</v>
      </c>
    </row>
    <row r="191" s="2" customFormat="1" ht="16.5" customHeight="1">
      <c r="A191" s="35"/>
      <c r="B191" s="36"/>
      <c r="C191" s="230" t="s">
        <v>280</v>
      </c>
      <c r="D191" s="230" t="s">
        <v>193</v>
      </c>
      <c r="E191" s="231" t="s">
        <v>1210</v>
      </c>
      <c r="F191" s="232" t="s">
        <v>1202</v>
      </c>
      <c r="G191" s="233" t="s">
        <v>443</v>
      </c>
      <c r="H191" s="234">
        <v>22</v>
      </c>
      <c r="I191" s="235"/>
      <c r="J191" s="236">
        <f>ROUND(I191*H191,2)</f>
        <v>0</v>
      </c>
      <c r="K191" s="237"/>
      <c r="L191" s="238"/>
      <c r="M191" s="239" t="s">
        <v>1</v>
      </c>
      <c r="N191" s="240" t="s">
        <v>41</v>
      </c>
      <c r="O191" s="88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8" t="s">
        <v>633</v>
      </c>
      <c r="AT191" s="228" t="s">
        <v>193</v>
      </c>
      <c r="AU191" s="228" t="s">
        <v>162</v>
      </c>
      <c r="AY191" s="14" t="s">
        <v>155</v>
      </c>
      <c r="BE191" s="229">
        <f>IF(N191="základná",J191,0)</f>
        <v>0</v>
      </c>
      <c r="BF191" s="229">
        <f>IF(N191="znížená",J191,0)</f>
        <v>0</v>
      </c>
      <c r="BG191" s="229">
        <f>IF(N191="zákl. prenesená",J191,0)</f>
        <v>0</v>
      </c>
      <c r="BH191" s="229">
        <f>IF(N191="zníž. prenesená",J191,0)</f>
        <v>0</v>
      </c>
      <c r="BI191" s="229">
        <f>IF(N191="nulová",J191,0)</f>
        <v>0</v>
      </c>
      <c r="BJ191" s="14" t="s">
        <v>162</v>
      </c>
      <c r="BK191" s="229">
        <f>ROUND(I191*H191,2)</f>
        <v>0</v>
      </c>
      <c r="BL191" s="14" t="s">
        <v>280</v>
      </c>
      <c r="BM191" s="228" t="s">
        <v>1211</v>
      </c>
    </row>
    <row r="192" s="2" customFormat="1" ht="16.5" customHeight="1">
      <c r="A192" s="35"/>
      <c r="B192" s="36"/>
      <c r="C192" s="216" t="s">
        <v>390</v>
      </c>
      <c r="D192" s="216" t="s">
        <v>157</v>
      </c>
      <c r="E192" s="217" t="s">
        <v>1212</v>
      </c>
      <c r="F192" s="218" t="s">
        <v>1199</v>
      </c>
      <c r="G192" s="219" t="s">
        <v>443</v>
      </c>
      <c r="H192" s="220">
        <v>38</v>
      </c>
      <c r="I192" s="221"/>
      <c r="J192" s="222">
        <f>ROUND(I192*H192,2)</f>
        <v>0</v>
      </c>
      <c r="K192" s="223"/>
      <c r="L192" s="41"/>
      <c r="M192" s="224" t="s">
        <v>1</v>
      </c>
      <c r="N192" s="225" t="s">
        <v>41</v>
      </c>
      <c r="O192" s="88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8" t="s">
        <v>280</v>
      </c>
      <c r="AT192" s="228" t="s">
        <v>157</v>
      </c>
      <c r="AU192" s="228" t="s">
        <v>162</v>
      </c>
      <c r="AY192" s="14" t="s">
        <v>155</v>
      </c>
      <c r="BE192" s="229">
        <f>IF(N192="základná",J192,0)</f>
        <v>0</v>
      </c>
      <c r="BF192" s="229">
        <f>IF(N192="znížená",J192,0)</f>
        <v>0</v>
      </c>
      <c r="BG192" s="229">
        <f>IF(N192="zákl. prenesená",J192,0)</f>
        <v>0</v>
      </c>
      <c r="BH192" s="229">
        <f>IF(N192="zníž. prenesená",J192,0)</f>
        <v>0</v>
      </c>
      <c r="BI192" s="229">
        <f>IF(N192="nulová",J192,0)</f>
        <v>0</v>
      </c>
      <c r="BJ192" s="14" t="s">
        <v>162</v>
      </c>
      <c r="BK192" s="229">
        <f>ROUND(I192*H192,2)</f>
        <v>0</v>
      </c>
      <c r="BL192" s="14" t="s">
        <v>280</v>
      </c>
      <c r="BM192" s="228" t="s">
        <v>1213</v>
      </c>
    </row>
    <row r="193" s="2" customFormat="1" ht="16.5" customHeight="1">
      <c r="A193" s="35"/>
      <c r="B193" s="36"/>
      <c r="C193" s="230" t="s">
        <v>284</v>
      </c>
      <c r="D193" s="230" t="s">
        <v>193</v>
      </c>
      <c r="E193" s="231" t="s">
        <v>1214</v>
      </c>
      <c r="F193" s="232" t="s">
        <v>1202</v>
      </c>
      <c r="G193" s="233" t="s">
        <v>443</v>
      </c>
      <c r="H193" s="234">
        <v>38</v>
      </c>
      <c r="I193" s="235"/>
      <c r="J193" s="236">
        <f>ROUND(I193*H193,2)</f>
        <v>0</v>
      </c>
      <c r="K193" s="237"/>
      <c r="L193" s="238"/>
      <c r="M193" s="239" t="s">
        <v>1</v>
      </c>
      <c r="N193" s="240" t="s">
        <v>41</v>
      </c>
      <c r="O193" s="88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8" t="s">
        <v>633</v>
      </c>
      <c r="AT193" s="228" t="s">
        <v>193</v>
      </c>
      <c r="AU193" s="228" t="s">
        <v>162</v>
      </c>
      <c r="AY193" s="14" t="s">
        <v>155</v>
      </c>
      <c r="BE193" s="229">
        <f>IF(N193="základná",J193,0)</f>
        <v>0</v>
      </c>
      <c r="BF193" s="229">
        <f>IF(N193="znížená",J193,0)</f>
        <v>0</v>
      </c>
      <c r="BG193" s="229">
        <f>IF(N193="zákl. prenesená",J193,0)</f>
        <v>0</v>
      </c>
      <c r="BH193" s="229">
        <f>IF(N193="zníž. prenesená",J193,0)</f>
        <v>0</v>
      </c>
      <c r="BI193" s="229">
        <f>IF(N193="nulová",J193,0)</f>
        <v>0</v>
      </c>
      <c r="BJ193" s="14" t="s">
        <v>162</v>
      </c>
      <c r="BK193" s="229">
        <f>ROUND(I193*H193,2)</f>
        <v>0</v>
      </c>
      <c r="BL193" s="14" t="s">
        <v>280</v>
      </c>
      <c r="BM193" s="228" t="s">
        <v>1215</v>
      </c>
    </row>
    <row r="194" s="2" customFormat="1" ht="16.5" customHeight="1">
      <c r="A194" s="35"/>
      <c r="B194" s="36"/>
      <c r="C194" s="216" t="s">
        <v>397</v>
      </c>
      <c r="D194" s="216" t="s">
        <v>157</v>
      </c>
      <c r="E194" s="217" t="s">
        <v>1216</v>
      </c>
      <c r="F194" s="218" t="s">
        <v>1217</v>
      </c>
      <c r="G194" s="219" t="s">
        <v>443</v>
      </c>
      <c r="H194" s="220">
        <v>23</v>
      </c>
      <c r="I194" s="221"/>
      <c r="J194" s="222">
        <f>ROUND(I194*H194,2)</f>
        <v>0</v>
      </c>
      <c r="K194" s="223"/>
      <c r="L194" s="41"/>
      <c r="M194" s="224" t="s">
        <v>1</v>
      </c>
      <c r="N194" s="225" t="s">
        <v>41</v>
      </c>
      <c r="O194" s="88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8" t="s">
        <v>280</v>
      </c>
      <c r="AT194" s="228" t="s">
        <v>157</v>
      </c>
      <c r="AU194" s="228" t="s">
        <v>162</v>
      </c>
      <c r="AY194" s="14" t="s">
        <v>155</v>
      </c>
      <c r="BE194" s="229">
        <f>IF(N194="základná",J194,0)</f>
        <v>0</v>
      </c>
      <c r="BF194" s="229">
        <f>IF(N194="znížená",J194,0)</f>
        <v>0</v>
      </c>
      <c r="BG194" s="229">
        <f>IF(N194="zákl. prenesená",J194,0)</f>
        <v>0</v>
      </c>
      <c r="BH194" s="229">
        <f>IF(N194="zníž. prenesená",J194,0)</f>
        <v>0</v>
      </c>
      <c r="BI194" s="229">
        <f>IF(N194="nulová",J194,0)</f>
        <v>0</v>
      </c>
      <c r="BJ194" s="14" t="s">
        <v>162</v>
      </c>
      <c r="BK194" s="229">
        <f>ROUND(I194*H194,2)</f>
        <v>0</v>
      </c>
      <c r="BL194" s="14" t="s">
        <v>280</v>
      </c>
      <c r="BM194" s="228" t="s">
        <v>1218</v>
      </c>
    </row>
    <row r="195" s="2" customFormat="1" ht="16.5" customHeight="1">
      <c r="A195" s="35"/>
      <c r="B195" s="36"/>
      <c r="C195" s="230" t="s">
        <v>288</v>
      </c>
      <c r="D195" s="230" t="s">
        <v>193</v>
      </c>
      <c r="E195" s="231" t="s">
        <v>1219</v>
      </c>
      <c r="F195" s="232" t="s">
        <v>1220</v>
      </c>
      <c r="G195" s="233" t="s">
        <v>443</v>
      </c>
      <c r="H195" s="234">
        <v>23</v>
      </c>
      <c r="I195" s="235"/>
      <c r="J195" s="236">
        <f>ROUND(I195*H195,2)</f>
        <v>0</v>
      </c>
      <c r="K195" s="237"/>
      <c r="L195" s="238"/>
      <c r="M195" s="239" t="s">
        <v>1</v>
      </c>
      <c r="N195" s="240" t="s">
        <v>41</v>
      </c>
      <c r="O195" s="88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8" t="s">
        <v>633</v>
      </c>
      <c r="AT195" s="228" t="s">
        <v>193</v>
      </c>
      <c r="AU195" s="228" t="s">
        <v>162</v>
      </c>
      <c r="AY195" s="14" t="s">
        <v>155</v>
      </c>
      <c r="BE195" s="229">
        <f>IF(N195="základná",J195,0)</f>
        <v>0</v>
      </c>
      <c r="BF195" s="229">
        <f>IF(N195="znížená",J195,0)</f>
        <v>0</v>
      </c>
      <c r="BG195" s="229">
        <f>IF(N195="zákl. prenesená",J195,0)</f>
        <v>0</v>
      </c>
      <c r="BH195" s="229">
        <f>IF(N195="zníž. prenesená",J195,0)</f>
        <v>0</v>
      </c>
      <c r="BI195" s="229">
        <f>IF(N195="nulová",J195,0)</f>
        <v>0</v>
      </c>
      <c r="BJ195" s="14" t="s">
        <v>162</v>
      </c>
      <c r="BK195" s="229">
        <f>ROUND(I195*H195,2)</f>
        <v>0</v>
      </c>
      <c r="BL195" s="14" t="s">
        <v>280</v>
      </c>
      <c r="BM195" s="228" t="s">
        <v>1221</v>
      </c>
    </row>
    <row r="196" s="2" customFormat="1" ht="16.5" customHeight="1">
      <c r="A196" s="35"/>
      <c r="B196" s="36"/>
      <c r="C196" s="216" t="s">
        <v>404</v>
      </c>
      <c r="D196" s="216" t="s">
        <v>157</v>
      </c>
      <c r="E196" s="217" t="s">
        <v>1222</v>
      </c>
      <c r="F196" s="218" t="s">
        <v>1223</v>
      </c>
      <c r="G196" s="219" t="s">
        <v>443</v>
      </c>
      <c r="H196" s="220">
        <v>32</v>
      </c>
      <c r="I196" s="221"/>
      <c r="J196" s="222">
        <f>ROUND(I196*H196,2)</f>
        <v>0</v>
      </c>
      <c r="K196" s="223"/>
      <c r="L196" s="41"/>
      <c r="M196" s="224" t="s">
        <v>1</v>
      </c>
      <c r="N196" s="225" t="s">
        <v>41</v>
      </c>
      <c r="O196" s="88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8" t="s">
        <v>280</v>
      </c>
      <c r="AT196" s="228" t="s">
        <v>157</v>
      </c>
      <c r="AU196" s="228" t="s">
        <v>162</v>
      </c>
      <c r="AY196" s="14" t="s">
        <v>155</v>
      </c>
      <c r="BE196" s="229">
        <f>IF(N196="základná",J196,0)</f>
        <v>0</v>
      </c>
      <c r="BF196" s="229">
        <f>IF(N196="znížená",J196,0)</f>
        <v>0</v>
      </c>
      <c r="BG196" s="229">
        <f>IF(N196="zákl. prenesená",J196,0)</f>
        <v>0</v>
      </c>
      <c r="BH196" s="229">
        <f>IF(N196="zníž. prenesená",J196,0)</f>
        <v>0</v>
      </c>
      <c r="BI196" s="229">
        <f>IF(N196="nulová",J196,0)</f>
        <v>0</v>
      </c>
      <c r="BJ196" s="14" t="s">
        <v>162</v>
      </c>
      <c r="BK196" s="229">
        <f>ROUND(I196*H196,2)</f>
        <v>0</v>
      </c>
      <c r="BL196" s="14" t="s">
        <v>280</v>
      </c>
      <c r="BM196" s="228" t="s">
        <v>1224</v>
      </c>
    </row>
    <row r="197" s="2" customFormat="1" ht="16.5" customHeight="1">
      <c r="A197" s="35"/>
      <c r="B197" s="36"/>
      <c r="C197" s="230" t="s">
        <v>293</v>
      </c>
      <c r="D197" s="230" t="s">
        <v>193</v>
      </c>
      <c r="E197" s="231" t="s">
        <v>1225</v>
      </c>
      <c r="F197" s="232" t="s">
        <v>1226</v>
      </c>
      <c r="G197" s="233" t="s">
        <v>443</v>
      </c>
      <c r="H197" s="234">
        <v>32</v>
      </c>
      <c r="I197" s="235"/>
      <c r="J197" s="236">
        <f>ROUND(I197*H197,2)</f>
        <v>0</v>
      </c>
      <c r="K197" s="237"/>
      <c r="L197" s="238"/>
      <c r="M197" s="239" t="s">
        <v>1</v>
      </c>
      <c r="N197" s="240" t="s">
        <v>41</v>
      </c>
      <c r="O197" s="88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8" t="s">
        <v>633</v>
      </c>
      <c r="AT197" s="228" t="s">
        <v>193</v>
      </c>
      <c r="AU197" s="228" t="s">
        <v>162</v>
      </c>
      <c r="AY197" s="14" t="s">
        <v>155</v>
      </c>
      <c r="BE197" s="229">
        <f>IF(N197="základná",J197,0)</f>
        <v>0</v>
      </c>
      <c r="BF197" s="229">
        <f>IF(N197="znížená",J197,0)</f>
        <v>0</v>
      </c>
      <c r="BG197" s="229">
        <f>IF(N197="zákl. prenesená",J197,0)</f>
        <v>0</v>
      </c>
      <c r="BH197" s="229">
        <f>IF(N197="zníž. prenesená",J197,0)</f>
        <v>0</v>
      </c>
      <c r="BI197" s="229">
        <f>IF(N197="nulová",J197,0)</f>
        <v>0</v>
      </c>
      <c r="BJ197" s="14" t="s">
        <v>162</v>
      </c>
      <c r="BK197" s="229">
        <f>ROUND(I197*H197,2)</f>
        <v>0</v>
      </c>
      <c r="BL197" s="14" t="s">
        <v>280</v>
      </c>
      <c r="BM197" s="228" t="s">
        <v>1227</v>
      </c>
    </row>
    <row r="198" s="12" customFormat="1" ht="22.8" customHeight="1">
      <c r="A198" s="12"/>
      <c r="B198" s="200"/>
      <c r="C198" s="201"/>
      <c r="D198" s="202" t="s">
        <v>74</v>
      </c>
      <c r="E198" s="214" t="s">
        <v>1228</v>
      </c>
      <c r="F198" s="214" t="s">
        <v>1229</v>
      </c>
      <c r="G198" s="201"/>
      <c r="H198" s="201"/>
      <c r="I198" s="204"/>
      <c r="J198" s="215">
        <f>BK198</f>
        <v>0</v>
      </c>
      <c r="K198" s="201"/>
      <c r="L198" s="206"/>
      <c r="M198" s="207"/>
      <c r="N198" s="208"/>
      <c r="O198" s="208"/>
      <c r="P198" s="209">
        <f>SUM(P199:P213)</f>
        <v>0</v>
      </c>
      <c r="Q198" s="208"/>
      <c r="R198" s="209">
        <f>SUM(R199:R213)</f>
        <v>0</v>
      </c>
      <c r="S198" s="208"/>
      <c r="T198" s="210">
        <f>SUM(T199:T213)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1" t="s">
        <v>165</v>
      </c>
      <c r="AT198" s="212" t="s">
        <v>74</v>
      </c>
      <c r="AU198" s="212" t="s">
        <v>83</v>
      </c>
      <c r="AY198" s="211" t="s">
        <v>155</v>
      </c>
      <c r="BK198" s="213">
        <f>SUM(BK199:BK213)</f>
        <v>0</v>
      </c>
    </row>
    <row r="199" s="2" customFormat="1" ht="33" customHeight="1">
      <c r="A199" s="35"/>
      <c r="B199" s="36"/>
      <c r="C199" s="216" t="s">
        <v>411</v>
      </c>
      <c r="D199" s="216" t="s">
        <v>157</v>
      </c>
      <c r="E199" s="217" t="s">
        <v>1230</v>
      </c>
      <c r="F199" s="218" t="s">
        <v>1231</v>
      </c>
      <c r="G199" s="219" t="s">
        <v>237</v>
      </c>
      <c r="H199" s="220">
        <v>13</v>
      </c>
      <c r="I199" s="221"/>
      <c r="J199" s="222">
        <f>ROUND(I199*H199,2)</f>
        <v>0</v>
      </c>
      <c r="K199" s="223"/>
      <c r="L199" s="41"/>
      <c r="M199" s="224" t="s">
        <v>1</v>
      </c>
      <c r="N199" s="225" t="s">
        <v>41</v>
      </c>
      <c r="O199" s="88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8" t="s">
        <v>280</v>
      </c>
      <c r="AT199" s="228" t="s">
        <v>157</v>
      </c>
      <c r="AU199" s="228" t="s">
        <v>162</v>
      </c>
      <c r="AY199" s="14" t="s">
        <v>155</v>
      </c>
      <c r="BE199" s="229">
        <f>IF(N199="základná",J199,0)</f>
        <v>0</v>
      </c>
      <c r="BF199" s="229">
        <f>IF(N199="znížená",J199,0)</f>
        <v>0</v>
      </c>
      <c r="BG199" s="229">
        <f>IF(N199="zákl. prenesená",J199,0)</f>
        <v>0</v>
      </c>
      <c r="BH199" s="229">
        <f>IF(N199="zníž. prenesená",J199,0)</f>
        <v>0</v>
      </c>
      <c r="BI199" s="229">
        <f>IF(N199="nulová",J199,0)</f>
        <v>0</v>
      </c>
      <c r="BJ199" s="14" t="s">
        <v>162</v>
      </c>
      <c r="BK199" s="229">
        <f>ROUND(I199*H199,2)</f>
        <v>0</v>
      </c>
      <c r="BL199" s="14" t="s">
        <v>280</v>
      </c>
      <c r="BM199" s="228" t="s">
        <v>1232</v>
      </c>
    </row>
    <row r="200" s="2" customFormat="1" ht="21.75" customHeight="1">
      <c r="A200" s="35"/>
      <c r="B200" s="36"/>
      <c r="C200" s="230" t="s">
        <v>296</v>
      </c>
      <c r="D200" s="230" t="s">
        <v>193</v>
      </c>
      <c r="E200" s="231" t="s">
        <v>1233</v>
      </c>
      <c r="F200" s="232" t="s">
        <v>1234</v>
      </c>
      <c r="G200" s="233" t="s">
        <v>237</v>
      </c>
      <c r="H200" s="234">
        <v>13</v>
      </c>
      <c r="I200" s="235"/>
      <c r="J200" s="236">
        <f>ROUND(I200*H200,2)</f>
        <v>0</v>
      </c>
      <c r="K200" s="237"/>
      <c r="L200" s="238"/>
      <c r="M200" s="239" t="s">
        <v>1</v>
      </c>
      <c r="N200" s="240" t="s">
        <v>41</v>
      </c>
      <c r="O200" s="88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8" t="s">
        <v>633</v>
      </c>
      <c r="AT200" s="228" t="s">
        <v>193</v>
      </c>
      <c r="AU200" s="228" t="s">
        <v>162</v>
      </c>
      <c r="AY200" s="14" t="s">
        <v>155</v>
      </c>
      <c r="BE200" s="229">
        <f>IF(N200="základná",J200,0)</f>
        <v>0</v>
      </c>
      <c r="BF200" s="229">
        <f>IF(N200="znížená",J200,0)</f>
        <v>0</v>
      </c>
      <c r="BG200" s="229">
        <f>IF(N200="zákl. prenesená",J200,0)</f>
        <v>0</v>
      </c>
      <c r="BH200" s="229">
        <f>IF(N200="zníž. prenesená",J200,0)</f>
        <v>0</v>
      </c>
      <c r="BI200" s="229">
        <f>IF(N200="nulová",J200,0)</f>
        <v>0</v>
      </c>
      <c r="BJ200" s="14" t="s">
        <v>162</v>
      </c>
      <c r="BK200" s="229">
        <f>ROUND(I200*H200,2)</f>
        <v>0</v>
      </c>
      <c r="BL200" s="14" t="s">
        <v>280</v>
      </c>
      <c r="BM200" s="228" t="s">
        <v>1235</v>
      </c>
    </row>
    <row r="201" s="2" customFormat="1" ht="16.5" customHeight="1">
      <c r="A201" s="35"/>
      <c r="B201" s="36"/>
      <c r="C201" s="216" t="s">
        <v>419</v>
      </c>
      <c r="D201" s="216" t="s">
        <v>157</v>
      </c>
      <c r="E201" s="217" t="s">
        <v>1236</v>
      </c>
      <c r="F201" s="218" t="s">
        <v>1237</v>
      </c>
      <c r="G201" s="219" t="s">
        <v>237</v>
      </c>
      <c r="H201" s="220">
        <v>8</v>
      </c>
      <c r="I201" s="221"/>
      <c r="J201" s="222">
        <f>ROUND(I201*H201,2)</f>
        <v>0</v>
      </c>
      <c r="K201" s="223"/>
      <c r="L201" s="41"/>
      <c r="M201" s="224" t="s">
        <v>1</v>
      </c>
      <c r="N201" s="225" t="s">
        <v>41</v>
      </c>
      <c r="O201" s="88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8" t="s">
        <v>280</v>
      </c>
      <c r="AT201" s="228" t="s">
        <v>157</v>
      </c>
      <c r="AU201" s="228" t="s">
        <v>162</v>
      </c>
      <c r="AY201" s="14" t="s">
        <v>155</v>
      </c>
      <c r="BE201" s="229">
        <f>IF(N201="základná",J201,0)</f>
        <v>0</v>
      </c>
      <c r="BF201" s="229">
        <f>IF(N201="znížená",J201,0)</f>
        <v>0</v>
      </c>
      <c r="BG201" s="229">
        <f>IF(N201="zákl. prenesená",J201,0)</f>
        <v>0</v>
      </c>
      <c r="BH201" s="229">
        <f>IF(N201="zníž. prenesená",J201,0)</f>
        <v>0</v>
      </c>
      <c r="BI201" s="229">
        <f>IF(N201="nulová",J201,0)</f>
        <v>0</v>
      </c>
      <c r="BJ201" s="14" t="s">
        <v>162</v>
      </c>
      <c r="BK201" s="229">
        <f>ROUND(I201*H201,2)</f>
        <v>0</v>
      </c>
      <c r="BL201" s="14" t="s">
        <v>280</v>
      </c>
      <c r="BM201" s="228" t="s">
        <v>1238</v>
      </c>
    </row>
    <row r="202" s="2" customFormat="1" ht="16.5" customHeight="1">
      <c r="A202" s="35"/>
      <c r="B202" s="36"/>
      <c r="C202" s="230" t="s">
        <v>300</v>
      </c>
      <c r="D202" s="230" t="s">
        <v>193</v>
      </c>
      <c r="E202" s="231" t="s">
        <v>1239</v>
      </c>
      <c r="F202" s="232" t="s">
        <v>1240</v>
      </c>
      <c r="G202" s="233" t="s">
        <v>237</v>
      </c>
      <c r="H202" s="234">
        <v>8</v>
      </c>
      <c r="I202" s="235"/>
      <c r="J202" s="236">
        <f>ROUND(I202*H202,2)</f>
        <v>0</v>
      </c>
      <c r="K202" s="237"/>
      <c r="L202" s="238"/>
      <c r="M202" s="239" t="s">
        <v>1</v>
      </c>
      <c r="N202" s="240" t="s">
        <v>41</v>
      </c>
      <c r="O202" s="88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8" t="s">
        <v>633</v>
      </c>
      <c r="AT202" s="228" t="s">
        <v>193</v>
      </c>
      <c r="AU202" s="228" t="s">
        <v>162</v>
      </c>
      <c r="AY202" s="14" t="s">
        <v>155</v>
      </c>
      <c r="BE202" s="229">
        <f>IF(N202="základná",J202,0)</f>
        <v>0</v>
      </c>
      <c r="BF202" s="229">
        <f>IF(N202="znížená",J202,0)</f>
        <v>0</v>
      </c>
      <c r="BG202" s="229">
        <f>IF(N202="zákl. prenesená",J202,0)</f>
        <v>0</v>
      </c>
      <c r="BH202" s="229">
        <f>IF(N202="zníž. prenesená",J202,0)</f>
        <v>0</v>
      </c>
      <c r="BI202" s="229">
        <f>IF(N202="nulová",J202,0)</f>
        <v>0</v>
      </c>
      <c r="BJ202" s="14" t="s">
        <v>162</v>
      </c>
      <c r="BK202" s="229">
        <f>ROUND(I202*H202,2)</f>
        <v>0</v>
      </c>
      <c r="BL202" s="14" t="s">
        <v>280</v>
      </c>
      <c r="BM202" s="228" t="s">
        <v>1241</v>
      </c>
    </row>
    <row r="203" s="2" customFormat="1" ht="16.5" customHeight="1">
      <c r="A203" s="35"/>
      <c r="B203" s="36"/>
      <c r="C203" s="216" t="s">
        <v>426</v>
      </c>
      <c r="D203" s="216" t="s">
        <v>157</v>
      </c>
      <c r="E203" s="217" t="s">
        <v>1242</v>
      </c>
      <c r="F203" s="218" t="s">
        <v>1243</v>
      </c>
      <c r="G203" s="219" t="s">
        <v>237</v>
      </c>
      <c r="H203" s="220">
        <v>8</v>
      </c>
      <c r="I203" s="221"/>
      <c r="J203" s="222">
        <f>ROUND(I203*H203,2)</f>
        <v>0</v>
      </c>
      <c r="K203" s="223"/>
      <c r="L203" s="41"/>
      <c r="M203" s="224" t="s">
        <v>1</v>
      </c>
      <c r="N203" s="225" t="s">
        <v>41</v>
      </c>
      <c r="O203" s="88"/>
      <c r="P203" s="226">
        <f>O203*H203</f>
        <v>0</v>
      </c>
      <c r="Q203" s="226">
        <v>0</v>
      </c>
      <c r="R203" s="226">
        <f>Q203*H203</f>
        <v>0</v>
      </c>
      <c r="S203" s="226">
        <v>0</v>
      </c>
      <c r="T203" s="22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8" t="s">
        <v>280</v>
      </c>
      <c r="AT203" s="228" t="s">
        <v>157</v>
      </c>
      <c r="AU203" s="228" t="s">
        <v>162</v>
      </c>
      <c r="AY203" s="14" t="s">
        <v>155</v>
      </c>
      <c r="BE203" s="229">
        <f>IF(N203="základná",J203,0)</f>
        <v>0</v>
      </c>
      <c r="BF203" s="229">
        <f>IF(N203="znížená",J203,0)</f>
        <v>0</v>
      </c>
      <c r="BG203" s="229">
        <f>IF(N203="zákl. prenesená",J203,0)</f>
        <v>0</v>
      </c>
      <c r="BH203" s="229">
        <f>IF(N203="zníž. prenesená",J203,0)</f>
        <v>0</v>
      </c>
      <c r="BI203" s="229">
        <f>IF(N203="nulová",J203,0)</f>
        <v>0</v>
      </c>
      <c r="BJ203" s="14" t="s">
        <v>162</v>
      </c>
      <c r="BK203" s="229">
        <f>ROUND(I203*H203,2)</f>
        <v>0</v>
      </c>
      <c r="BL203" s="14" t="s">
        <v>280</v>
      </c>
      <c r="BM203" s="228" t="s">
        <v>1244</v>
      </c>
    </row>
    <row r="204" s="2" customFormat="1" ht="16.5" customHeight="1">
      <c r="A204" s="35"/>
      <c r="B204" s="36"/>
      <c r="C204" s="216" t="s">
        <v>303</v>
      </c>
      <c r="D204" s="216" t="s">
        <v>157</v>
      </c>
      <c r="E204" s="217" t="s">
        <v>1245</v>
      </c>
      <c r="F204" s="218" t="s">
        <v>1246</v>
      </c>
      <c r="G204" s="219" t="s">
        <v>443</v>
      </c>
      <c r="H204" s="220">
        <v>452</v>
      </c>
      <c r="I204" s="221"/>
      <c r="J204" s="222">
        <f>ROUND(I204*H204,2)</f>
        <v>0</v>
      </c>
      <c r="K204" s="223"/>
      <c r="L204" s="41"/>
      <c r="M204" s="224" t="s">
        <v>1</v>
      </c>
      <c r="N204" s="225" t="s">
        <v>41</v>
      </c>
      <c r="O204" s="88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8" t="s">
        <v>280</v>
      </c>
      <c r="AT204" s="228" t="s">
        <v>157</v>
      </c>
      <c r="AU204" s="228" t="s">
        <v>162</v>
      </c>
      <c r="AY204" s="14" t="s">
        <v>155</v>
      </c>
      <c r="BE204" s="229">
        <f>IF(N204="základná",J204,0)</f>
        <v>0</v>
      </c>
      <c r="BF204" s="229">
        <f>IF(N204="znížená",J204,0)</f>
        <v>0</v>
      </c>
      <c r="BG204" s="229">
        <f>IF(N204="zákl. prenesená",J204,0)</f>
        <v>0</v>
      </c>
      <c r="BH204" s="229">
        <f>IF(N204="zníž. prenesená",J204,0)</f>
        <v>0</v>
      </c>
      <c r="BI204" s="229">
        <f>IF(N204="nulová",J204,0)</f>
        <v>0</v>
      </c>
      <c r="BJ204" s="14" t="s">
        <v>162</v>
      </c>
      <c r="BK204" s="229">
        <f>ROUND(I204*H204,2)</f>
        <v>0</v>
      </c>
      <c r="BL204" s="14" t="s">
        <v>280</v>
      </c>
      <c r="BM204" s="228" t="s">
        <v>1247</v>
      </c>
    </row>
    <row r="205" s="2" customFormat="1" ht="16.5" customHeight="1">
      <c r="A205" s="35"/>
      <c r="B205" s="36"/>
      <c r="C205" s="230" t="s">
        <v>433</v>
      </c>
      <c r="D205" s="230" t="s">
        <v>193</v>
      </c>
      <c r="E205" s="231" t="s">
        <v>1248</v>
      </c>
      <c r="F205" s="232" t="s">
        <v>1249</v>
      </c>
      <c r="G205" s="233" t="s">
        <v>443</v>
      </c>
      <c r="H205" s="234">
        <v>452</v>
      </c>
      <c r="I205" s="235"/>
      <c r="J205" s="236">
        <f>ROUND(I205*H205,2)</f>
        <v>0</v>
      </c>
      <c r="K205" s="237"/>
      <c r="L205" s="238"/>
      <c r="M205" s="239" t="s">
        <v>1</v>
      </c>
      <c r="N205" s="240" t="s">
        <v>41</v>
      </c>
      <c r="O205" s="88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8" t="s">
        <v>633</v>
      </c>
      <c r="AT205" s="228" t="s">
        <v>193</v>
      </c>
      <c r="AU205" s="228" t="s">
        <v>162</v>
      </c>
      <c r="AY205" s="14" t="s">
        <v>155</v>
      </c>
      <c r="BE205" s="229">
        <f>IF(N205="základná",J205,0)</f>
        <v>0</v>
      </c>
      <c r="BF205" s="229">
        <f>IF(N205="znížená",J205,0)</f>
        <v>0</v>
      </c>
      <c r="BG205" s="229">
        <f>IF(N205="zákl. prenesená",J205,0)</f>
        <v>0</v>
      </c>
      <c r="BH205" s="229">
        <f>IF(N205="zníž. prenesená",J205,0)</f>
        <v>0</v>
      </c>
      <c r="BI205" s="229">
        <f>IF(N205="nulová",J205,0)</f>
        <v>0</v>
      </c>
      <c r="BJ205" s="14" t="s">
        <v>162</v>
      </c>
      <c r="BK205" s="229">
        <f>ROUND(I205*H205,2)</f>
        <v>0</v>
      </c>
      <c r="BL205" s="14" t="s">
        <v>280</v>
      </c>
      <c r="BM205" s="228" t="s">
        <v>1250</v>
      </c>
    </row>
    <row r="206" s="2" customFormat="1" ht="16.5" customHeight="1">
      <c r="A206" s="35"/>
      <c r="B206" s="36"/>
      <c r="C206" s="230" t="s">
        <v>307</v>
      </c>
      <c r="D206" s="230" t="s">
        <v>193</v>
      </c>
      <c r="E206" s="231" t="s">
        <v>1251</v>
      </c>
      <c r="F206" s="232" t="s">
        <v>1252</v>
      </c>
      <c r="G206" s="233" t="s">
        <v>237</v>
      </c>
      <c r="H206" s="234">
        <v>2</v>
      </c>
      <c r="I206" s="235"/>
      <c r="J206" s="236">
        <f>ROUND(I206*H206,2)</f>
        <v>0</v>
      </c>
      <c r="K206" s="237"/>
      <c r="L206" s="238"/>
      <c r="M206" s="239" t="s">
        <v>1</v>
      </c>
      <c r="N206" s="240" t="s">
        <v>41</v>
      </c>
      <c r="O206" s="88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8" t="s">
        <v>633</v>
      </c>
      <c r="AT206" s="228" t="s">
        <v>193</v>
      </c>
      <c r="AU206" s="228" t="s">
        <v>162</v>
      </c>
      <c r="AY206" s="14" t="s">
        <v>155</v>
      </c>
      <c r="BE206" s="229">
        <f>IF(N206="základná",J206,0)</f>
        <v>0</v>
      </c>
      <c r="BF206" s="229">
        <f>IF(N206="znížená",J206,0)</f>
        <v>0</v>
      </c>
      <c r="BG206" s="229">
        <f>IF(N206="zákl. prenesená",J206,0)</f>
        <v>0</v>
      </c>
      <c r="BH206" s="229">
        <f>IF(N206="zníž. prenesená",J206,0)</f>
        <v>0</v>
      </c>
      <c r="BI206" s="229">
        <f>IF(N206="nulová",J206,0)</f>
        <v>0</v>
      </c>
      <c r="BJ206" s="14" t="s">
        <v>162</v>
      </c>
      <c r="BK206" s="229">
        <f>ROUND(I206*H206,2)</f>
        <v>0</v>
      </c>
      <c r="BL206" s="14" t="s">
        <v>280</v>
      </c>
      <c r="BM206" s="228" t="s">
        <v>1253</v>
      </c>
    </row>
    <row r="207" s="2" customFormat="1" ht="16.5" customHeight="1">
      <c r="A207" s="35"/>
      <c r="B207" s="36"/>
      <c r="C207" s="230" t="s">
        <v>440</v>
      </c>
      <c r="D207" s="230" t="s">
        <v>193</v>
      </c>
      <c r="E207" s="231" t="s">
        <v>1254</v>
      </c>
      <c r="F207" s="232" t="s">
        <v>1255</v>
      </c>
      <c r="G207" s="233" t="s">
        <v>237</v>
      </c>
      <c r="H207" s="234">
        <v>9</v>
      </c>
      <c r="I207" s="235"/>
      <c r="J207" s="236">
        <f>ROUND(I207*H207,2)</f>
        <v>0</v>
      </c>
      <c r="K207" s="237"/>
      <c r="L207" s="238"/>
      <c r="M207" s="239" t="s">
        <v>1</v>
      </c>
      <c r="N207" s="240" t="s">
        <v>41</v>
      </c>
      <c r="O207" s="88"/>
      <c r="P207" s="226">
        <f>O207*H207</f>
        <v>0</v>
      </c>
      <c r="Q207" s="226">
        <v>0</v>
      </c>
      <c r="R207" s="226">
        <f>Q207*H207</f>
        <v>0</v>
      </c>
      <c r="S207" s="226">
        <v>0</v>
      </c>
      <c r="T207" s="22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8" t="s">
        <v>633</v>
      </c>
      <c r="AT207" s="228" t="s">
        <v>193</v>
      </c>
      <c r="AU207" s="228" t="s">
        <v>162</v>
      </c>
      <c r="AY207" s="14" t="s">
        <v>155</v>
      </c>
      <c r="BE207" s="229">
        <f>IF(N207="základná",J207,0)</f>
        <v>0</v>
      </c>
      <c r="BF207" s="229">
        <f>IF(N207="znížená",J207,0)</f>
        <v>0</v>
      </c>
      <c r="BG207" s="229">
        <f>IF(N207="zákl. prenesená",J207,0)</f>
        <v>0</v>
      </c>
      <c r="BH207" s="229">
        <f>IF(N207="zníž. prenesená",J207,0)</f>
        <v>0</v>
      </c>
      <c r="BI207" s="229">
        <f>IF(N207="nulová",J207,0)</f>
        <v>0</v>
      </c>
      <c r="BJ207" s="14" t="s">
        <v>162</v>
      </c>
      <c r="BK207" s="229">
        <f>ROUND(I207*H207,2)</f>
        <v>0</v>
      </c>
      <c r="BL207" s="14" t="s">
        <v>280</v>
      </c>
      <c r="BM207" s="228" t="s">
        <v>1256</v>
      </c>
    </row>
    <row r="208" s="2" customFormat="1" ht="16.5" customHeight="1">
      <c r="A208" s="35"/>
      <c r="B208" s="36"/>
      <c r="C208" s="230" t="s">
        <v>310</v>
      </c>
      <c r="D208" s="230" t="s">
        <v>193</v>
      </c>
      <c r="E208" s="231" t="s">
        <v>1257</v>
      </c>
      <c r="F208" s="232" t="s">
        <v>1255</v>
      </c>
      <c r="G208" s="233" t="s">
        <v>237</v>
      </c>
      <c r="H208" s="234">
        <v>9</v>
      </c>
      <c r="I208" s="235"/>
      <c r="J208" s="236">
        <f>ROUND(I208*H208,2)</f>
        <v>0</v>
      </c>
      <c r="K208" s="237"/>
      <c r="L208" s="238"/>
      <c r="M208" s="239" t="s">
        <v>1</v>
      </c>
      <c r="N208" s="240" t="s">
        <v>41</v>
      </c>
      <c r="O208" s="88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8" t="s">
        <v>633</v>
      </c>
      <c r="AT208" s="228" t="s">
        <v>193</v>
      </c>
      <c r="AU208" s="228" t="s">
        <v>162</v>
      </c>
      <c r="AY208" s="14" t="s">
        <v>155</v>
      </c>
      <c r="BE208" s="229">
        <f>IF(N208="základná",J208,0)</f>
        <v>0</v>
      </c>
      <c r="BF208" s="229">
        <f>IF(N208="znížená",J208,0)</f>
        <v>0</v>
      </c>
      <c r="BG208" s="229">
        <f>IF(N208="zákl. prenesená",J208,0)</f>
        <v>0</v>
      </c>
      <c r="BH208" s="229">
        <f>IF(N208="zníž. prenesená",J208,0)</f>
        <v>0</v>
      </c>
      <c r="BI208" s="229">
        <f>IF(N208="nulová",J208,0)</f>
        <v>0</v>
      </c>
      <c r="BJ208" s="14" t="s">
        <v>162</v>
      </c>
      <c r="BK208" s="229">
        <f>ROUND(I208*H208,2)</f>
        <v>0</v>
      </c>
      <c r="BL208" s="14" t="s">
        <v>280</v>
      </c>
      <c r="BM208" s="228" t="s">
        <v>1258</v>
      </c>
    </row>
    <row r="209" s="2" customFormat="1" ht="16.5" customHeight="1">
      <c r="A209" s="35"/>
      <c r="B209" s="36"/>
      <c r="C209" s="230" t="s">
        <v>448</v>
      </c>
      <c r="D209" s="230" t="s">
        <v>193</v>
      </c>
      <c r="E209" s="231" t="s">
        <v>1259</v>
      </c>
      <c r="F209" s="232" t="s">
        <v>1260</v>
      </c>
      <c r="G209" s="233" t="s">
        <v>443</v>
      </c>
      <c r="H209" s="234">
        <v>200</v>
      </c>
      <c r="I209" s="235"/>
      <c r="J209" s="236">
        <f>ROUND(I209*H209,2)</f>
        <v>0</v>
      </c>
      <c r="K209" s="237"/>
      <c r="L209" s="238"/>
      <c r="M209" s="239" t="s">
        <v>1</v>
      </c>
      <c r="N209" s="240" t="s">
        <v>41</v>
      </c>
      <c r="O209" s="88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8" t="s">
        <v>633</v>
      </c>
      <c r="AT209" s="228" t="s">
        <v>193</v>
      </c>
      <c r="AU209" s="228" t="s">
        <v>162</v>
      </c>
      <c r="AY209" s="14" t="s">
        <v>155</v>
      </c>
      <c r="BE209" s="229">
        <f>IF(N209="základná",J209,0)</f>
        <v>0</v>
      </c>
      <c r="BF209" s="229">
        <f>IF(N209="znížená",J209,0)</f>
        <v>0</v>
      </c>
      <c r="BG209" s="229">
        <f>IF(N209="zákl. prenesená",J209,0)</f>
        <v>0</v>
      </c>
      <c r="BH209" s="229">
        <f>IF(N209="zníž. prenesená",J209,0)</f>
        <v>0</v>
      </c>
      <c r="BI209" s="229">
        <f>IF(N209="nulová",J209,0)</f>
        <v>0</v>
      </c>
      <c r="BJ209" s="14" t="s">
        <v>162</v>
      </c>
      <c r="BK209" s="229">
        <f>ROUND(I209*H209,2)</f>
        <v>0</v>
      </c>
      <c r="BL209" s="14" t="s">
        <v>280</v>
      </c>
      <c r="BM209" s="228" t="s">
        <v>1261</v>
      </c>
    </row>
    <row r="210" s="2" customFormat="1" ht="16.5" customHeight="1">
      <c r="A210" s="35"/>
      <c r="B210" s="36"/>
      <c r="C210" s="230" t="s">
        <v>314</v>
      </c>
      <c r="D210" s="230" t="s">
        <v>193</v>
      </c>
      <c r="E210" s="231" t="s">
        <v>1262</v>
      </c>
      <c r="F210" s="232" t="s">
        <v>1263</v>
      </c>
      <c r="G210" s="233" t="s">
        <v>443</v>
      </c>
      <c r="H210" s="234">
        <v>100</v>
      </c>
      <c r="I210" s="235"/>
      <c r="J210" s="236">
        <f>ROUND(I210*H210,2)</f>
        <v>0</v>
      </c>
      <c r="K210" s="237"/>
      <c r="L210" s="238"/>
      <c r="M210" s="239" t="s">
        <v>1</v>
      </c>
      <c r="N210" s="240" t="s">
        <v>41</v>
      </c>
      <c r="O210" s="88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8" t="s">
        <v>633</v>
      </c>
      <c r="AT210" s="228" t="s">
        <v>193</v>
      </c>
      <c r="AU210" s="228" t="s">
        <v>162</v>
      </c>
      <c r="AY210" s="14" t="s">
        <v>155</v>
      </c>
      <c r="BE210" s="229">
        <f>IF(N210="základná",J210,0)</f>
        <v>0</v>
      </c>
      <c r="BF210" s="229">
        <f>IF(N210="znížená",J210,0)</f>
        <v>0</v>
      </c>
      <c r="BG210" s="229">
        <f>IF(N210="zákl. prenesená",J210,0)</f>
        <v>0</v>
      </c>
      <c r="BH210" s="229">
        <f>IF(N210="zníž. prenesená",J210,0)</f>
        <v>0</v>
      </c>
      <c r="BI210" s="229">
        <f>IF(N210="nulová",J210,0)</f>
        <v>0</v>
      </c>
      <c r="BJ210" s="14" t="s">
        <v>162</v>
      </c>
      <c r="BK210" s="229">
        <f>ROUND(I210*H210,2)</f>
        <v>0</v>
      </c>
      <c r="BL210" s="14" t="s">
        <v>280</v>
      </c>
      <c r="BM210" s="228" t="s">
        <v>1264</v>
      </c>
    </row>
    <row r="211" s="2" customFormat="1" ht="16.5" customHeight="1">
      <c r="A211" s="35"/>
      <c r="B211" s="36"/>
      <c r="C211" s="230" t="s">
        <v>455</v>
      </c>
      <c r="D211" s="230" t="s">
        <v>193</v>
      </c>
      <c r="E211" s="231" t="s">
        <v>1265</v>
      </c>
      <c r="F211" s="232" t="s">
        <v>1266</v>
      </c>
      <c r="G211" s="233" t="s">
        <v>237</v>
      </c>
      <c r="H211" s="234">
        <v>9</v>
      </c>
      <c r="I211" s="235"/>
      <c r="J211" s="236">
        <f>ROUND(I211*H211,2)</f>
        <v>0</v>
      </c>
      <c r="K211" s="237"/>
      <c r="L211" s="238"/>
      <c r="M211" s="239" t="s">
        <v>1</v>
      </c>
      <c r="N211" s="240" t="s">
        <v>41</v>
      </c>
      <c r="O211" s="88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8" t="s">
        <v>633</v>
      </c>
      <c r="AT211" s="228" t="s">
        <v>193</v>
      </c>
      <c r="AU211" s="228" t="s">
        <v>162</v>
      </c>
      <c r="AY211" s="14" t="s">
        <v>155</v>
      </c>
      <c r="BE211" s="229">
        <f>IF(N211="základná",J211,0)</f>
        <v>0</v>
      </c>
      <c r="BF211" s="229">
        <f>IF(N211="znížená",J211,0)</f>
        <v>0</v>
      </c>
      <c r="BG211" s="229">
        <f>IF(N211="zákl. prenesená",J211,0)</f>
        <v>0</v>
      </c>
      <c r="BH211" s="229">
        <f>IF(N211="zníž. prenesená",J211,0)</f>
        <v>0</v>
      </c>
      <c r="BI211" s="229">
        <f>IF(N211="nulová",J211,0)</f>
        <v>0</v>
      </c>
      <c r="BJ211" s="14" t="s">
        <v>162</v>
      </c>
      <c r="BK211" s="229">
        <f>ROUND(I211*H211,2)</f>
        <v>0</v>
      </c>
      <c r="BL211" s="14" t="s">
        <v>280</v>
      </c>
      <c r="BM211" s="228" t="s">
        <v>1267</v>
      </c>
    </row>
    <row r="212" s="2" customFormat="1" ht="16.5" customHeight="1">
      <c r="A212" s="35"/>
      <c r="B212" s="36"/>
      <c r="C212" s="230" t="s">
        <v>317</v>
      </c>
      <c r="D212" s="230" t="s">
        <v>193</v>
      </c>
      <c r="E212" s="231" t="s">
        <v>1268</v>
      </c>
      <c r="F212" s="232" t="s">
        <v>1266</v>
      </c>
      <c r="G212" s="233" t="s">
        <v>237</v>
      </c>
      <c r="H212" s="234">
        <v>9</v>
      </c>
      <c r="I212" s="235"/>
      <c r="J212" s="236">
        <f>ROUND(I212*H212,2)</f>
        <v>0</v>
      </c>
      <c r="K212" s="237"/>
      <c r="L212" s="238"/>
      <c r="M212" s="239" t="s">
        <v>1</v>
      </c>
      <c r="N212" s="240" t="s">
        <v>41</v>
      </c>
      <c r="O212" s="88"/>
      <c r="P212" s="226">
        <f>O212*H212</f>
        <v>0</v>
      </c>
      <c r="Q212" s="226">
        <v>0</v>
      </c>
      <c r="R212" s="226">
        <f>Q212*H212</f>
        <v>0</v>
      </c>
      <c r="S212" s="226">
        <v>0</v>
      </c>
      <c r="T212" s="22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8" t="s">
        <v>633</v>
      </c>
      <c r="AT212" s="228" t="s">
        <v>193</v>
      </c>
      <c r="AU212" s="228" t="s">
        <v>162</v>
      </c>
      <c r="AY212" s="14" t="s">
        <v>155</v>
      </c>
      <c r="BE212" s="229">
        <f>IF(N212="základná",J212,0)</f>
        <v>0</v>
      </c>
      <c r="BF212" s="229">
        <f>IF(N212="znížená",J212,0)</f>
        <v>0</v>
      </c>
      <c r="BG212" s="229">
        <f>IF(N212="zákl. prenesená",J212,0)</f>
        <v>0</v>
      </c>
      <c r="BH212" s="229">
        <f>IF(N212="zníž. prenesená",J212,0)</f>
        <v>0</v>
      </c>
      <c r="BI212" s="229">
        <f>IF(N212="nulová",J212,0)</f>
        <v>0</v>
      </c>
      <c r="BJ212" s="14" t="s">
        <v>162</v>
      </c>
      <c r="BK212" s="229">
        <f>ROUND(I212*H212,2)</f>
        <v>0</v>
      </c>
      <c r="BL212" s="14" t="s">
        <v>280</v>
      </c>
      <c r="BM212" s="228" t="s">
        <v>1269</v>
      </c>
    </row>
    <row r="213" s="2" customFormat="1" ht="16.5" customHeight="1">
      <c r="A213" s="35"/>
      <c r="B213" s="36"/>
      <c r="C213" s="230" t="s">
        <v>462</v>
      </c>
      <c r="D213" s="230" t="s">
        <v>193</v>
      </c>
      <c r="E213" s="231" t="s">
        <v>1270</v>
      </c>
      <c r="F213" s="232" t="s">
        <v>1271</v>
      </c>
      <c r="G213" s="233" t="s">
        <v>1272</v>
      </c>
      <c r="H213" s="234">
        <v>1</v>
      </c>
      <c r="I213" s="235"/>
      <c r="J213" s="236">
        <f>ROUND(I213*H213,2)</f>
        <v>0</v>
      </c>
      <c r="K213" s="237"/>
      <c r="L213" s="238"/>
      <c r="M213" s="239" t="s">
        <v>1</v>
      </c>
      <c r="N213" s="240" t="s">
        <v>41</v>
      </c>
      <c r="O213" s="88"/>
      <c r="P213" s="226">
        <f>O213*H213</f>
        <v>0</v>
      </c>
      <c r="Q213" s="226">
        <v>0</v>
      </c>
      <c r="R213" s="226">
        <f>Q213*H213</f>
        <v>0</v>
      </c>
      <c r="S213" s="226">
        <v>0</v>
      </c>
      <c r="T213" s="22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8" t="s">
        <v>633</v>
      </c>
      <c r="AT213" s="228" t="s">
        <v>193</v>
      </c>
      <c r="AU213" s="228" t="s">
        <v>162</v>
      </c>
      <c r="AY213" s="14" t="s">
        <v>155</v>
      </c>
      <c r="BE213" s="229">
        <f>IF(N213="základná",J213,0)</f>
        <v>0</v>
      </c>
      <c r="BF213" s="229">
        <f>IF(N213="znížená",J213,0)</f>
        <v>0</v>
      </c>
      <c r="BG213" s="229">
        <f>IF(N213="zákl. prenesená",J213,0)</f>
        <v>0</v>
      </c>
      <c r="BH213" s="229">
        <f>IF(N213="zníž. prenesená",J213,0)</f>
        <v>0</v>
      </c>
      <c r="BI213" s="229">
        <f>IF(N213="nulová",J213,0)</f>
        <v>0</v>
      </c>
      <c r="BJ213" s="14" t="s">
        <v>162</v>
      </c>
      <c r="BK213" s="229">
        <f>ROUND(I213*H213,2)</f>
        <v>0</v>
      </c>
      <c r="BL213" s="14" t="s">
        <v>280</v>
      </c>
      <c r="BM213" s="228" t="s">
        <v>1273</v>
      </c>
    </row>
    <row r="214" s="12" customFormat="1" ht="22.8" customHeight="1">
      <c r="A214" s="12"/>
      <c r="B214" s="200"/>
      <c r="C214" s="201"/>
      <c r="D214" s="202" t="s">
        <v>74</v>
      </c>
      <c r="E214" s="214" t="s">
        <v>1274</v>
      </c>
      <c r="F214" s="214" t="s">
        <v>1275</v>
      </c>
      <c r="G214" s="201"/>
      <c r="H214" s="201"/>
      <c r="I214" s="204"/>
      <c r="J214" s="215">
        <f>BK214</f>
        <v>0</v>
      </c>
      <c r="K214" s="201"/>
      <c r="L214" s="206"/>
      <c r="M214" s="207"/>
      <c r="N214" s="208"/>
      <c r="O214" s="208"/>
      <c r="P214" s="209">
        <f>SUM(P215:P255)</f>
        <v>0</v>
      </c>
      <c r="Q214" s="208"/>
      <c r="R214" s="209">
        <f>SUM(R215:R255)</f>
        <v>0</v>
      </c>
      <c r="S214" s="208"/>
      <c r="T214" s="210">
        <f>SUM(T215:T255)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1" t="s">
        <v>165</v>
      </c>
      <c r="AT214" s="212" t="s">
        <v>74</v>
      </c>
      <c r="AU214" s="212" t="s">
        <v>83</v>
      </c>
      <c r="AY214" s="211" t="s">
        <v>155</v>
      </c>
      <c r="BK214" s="213">
        <f>SUM(BK215:BK255)</f>
        <v>0</v>
      </c>
    </row>
    <row r="215" s="2" customFormat="1" ht="21.75" customHeight="1">
      <c r="A215" s="35"/>
      <c r="B215" s="36"/>
      <c r="C215" s="216" t="s">
        <v>321</v>
      </c>
      <c r="D215" s="216" t="s">
        <v>157</v>
      </c>
      <c r="E215" s="217" t="s">
        <v>1276</v>
      </c>
      <c r="F215" s="218" t="s">
        <v>1277</v>
      </c>
      <c r="G215" s="219" t="s">
        <v>237</v>
      </c>
      <c r="H215" s="220">
        <v>10</v>
      </c>
      <c r="I215" s="221"/>
      <c r="J215" s="222">
        <f>ROUND(I215*H215,2)</f>
        <v>0</v>
      </c>
      <c r="K215" s="223"/>
      <c r="L215" s="41"/>
      <c r="M215" s="224" t="s">
        <v>1</v>
      </c>
      <c r="N215" s="225" t="s">
        <v>41</v>
      </c>
      <c r="O215" s="88"/>
      <c r="P215" s="226">
        <f>O215*H215</f>
        <v>0</v>
      </c>
      <c r="Q215" s="226">
        <v>0</v>
      </c>
      <c r="R215" s="226">
        <f>Q215*H215</f>
        <v>0</v>
      </c>
      <c r="S215" s="226">
        <v>0</v>
      </c>
      <c r="T215" s="22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8" t="s">
        <v>280</v>
      </c>
      <c r="AT215" s="228" t="s">
        <v>157</v>
      </c>
      <c r="AU215" s="228" t="s">
        <v>162</v>
      </c>
      <c r="AY215" s="14" t="s">
        <v>155</v>
      </c>
      <c r="BE215" s="229">
        <f>IF(N215="základná",J215,0)</f>
        <v>0</v>
      </c>
      <c r="BF215" s="229">
        <f>IF(N215="znížená",J215,0)</f>
        <v>0</v>
      </c>
      <c r="BG215" s="229">
        <f>IF(N215="zákl. prenesená",J215,0)</f>
        <v>0</v>
      </c>
      <c r="BH215" s="229">
        <f>IF(N215="zníž. prenesená",J215,0)</f>
        <v>0</v>
      </c>
      <c r="BI215" s="229">
        <f>IF(N215="nulová",J215,0)</f>
        <v>0</v>
      </c>
      <c r="BJ215" s="14" t="s">
        <v>162</v>
      </c>
      <c r="BK215" s="229">
        <f>ROUND(I215*H215,2)</f>
        <v>0</v>
      </c>
      <c r="BL215" s="14" t="s">
        <v>280</v>
      </c>
      <c r="BM215" s="228" t="s">
        <v>1278</v>
      </c>
    </row>
    <row r="216" s="2" customFormat="1" ht="16.5" customHeight="1">
      <c r="A216" s="35"/>
      <c r="B216" s="36"/>
      <c r="C216" s="230" t="s">
        <v>469</v>
      </c>
      <c r="D216" s="230" t="s">
        <v>193</v>
      </c>
      <c r="E216" s="231" t="s">
        <v>1279</v>
      </c>
      <c r="F216" s="232" t="s">
        <v>1172</v>
      </c>
      <c r="G216" s="233" t="s">
        <v>237</v>
      </c>
      <c r="H216" s="234">
        <v>10</v>
      </c>
      <c r="I216" s="235"/>
      <c r="J216" s="236">
        <f>ROUND(I216*H216,2)</f>
        <v>0</v>
      </c>
      <c r="K216" s="237"/>
      <c r="L216" s="238"/>
      <c r="M216" s="239" t="s">
        <v>1</v>
      </c>
      <c r="N216" s="240" t="s">
        <v>41</v>
      </c>
      <c r="O216" s="88"/>
      <c r="P216" s="226">
        <f>O216*H216</f>
        <v>0</v>
      </c>
      <c r="Q216" s="226">
        <v>0</v>
      </c>
      <c r="R216" s="226">
        <f>Q216*H216</f>
        <v>0</v>
      </c>
      <c r="S216" s="226">
        <v>0</v>
      </c>
      <c r="T216" s="22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8" t="s">
        <v>633</v>
      </c>
      <c r="AT216" s="228" t="s">
        <v>193</v>
      </c>
      <c r="AU216" s="228" t="s">
        <v>162</v>
      </c>
      <c r="AY216" s="14" t="s">
        <v>155</v>
      </c>
      <c r="BE216" s="229">
        <f>IF(N216="základná",J216,0)</f>
        <v>0</v>
      </c>
      <c r="BF216" s="229">
        <f>IF(N216="znížená",J216,0)</f>
        <v>0</v>
      </c>
      <c r="BG216" s="229">
        <f>IF(N216="zákl. prenesená",J216,0)</f>
        <v>0</v>
      </c>
      <c r="BH216" s="229">
        <f>IF(N216="zníž. prenesená",J216,0)</f>
        <v>0</v>
      </c>
      <c r="BI216" s="229">
        <f>IF(N216="nulová",J216,0)</f>
        <v>0</v>
      </c>
      <c r="BJ216" s="14" t="s">
        <v>162</v>
      </c>
      <c r="BK216" s="229">
        <f>ROUND(I216*H216,2)</f>
        <v>0</v>
      </c>
      <c r="BL216" s="14" t="s">
        <v>280</v>
      </c>
      <c r="BM216" s="228" t="s">
        <v>1280</v>
      </c>
    </row>
    <row r="217" s="2" customFormat="1" ht="16.5" customHeight="1">
      <c r="A217" s="35"/>
      <c r="B217" s="36"/>
      <c r="C217" s="216" t="s">
        <v>324</v>
      </c>
      <c r="D217" s="216" t="s">
        <v>157</v>
      </c>
      <c r="E217" s="217" t="s">
        <v>1281</v>
      </c>
      <c r="F217" s="218" t="s">
        <v>1282</v>
      </c>
      <c r="G217" s="219" t="s">
        <v>443</v>
      </c>
      <c r="H217" s="220">
        <v>365</v>
      </c>
      <c r="I217" s="221"/>
      <c r="J217" s="222">
        <f>ROUND(I217*H217,2)</f>
        <v>0</v>
      </c>
      <c r="K217" s="223"/>
      <c r="L217" s="41"/>
      <c r="M217" s="224" t="s">
        <v>1</v>
      </c>
      <c r="N217" s="225" t="s">
        <v>41</v>
      </c>
      <c r="O217" s="88"/>
      <c r="P217" s="226">
        <f>O217*H217</f>
        <v>0</v>
      </c>
      <c r="Q217" s="226">
        <v>0</v>
      </c>
      <c r="R217" s="226">
        <f>Q217*H217</f>
        <v>0</v>
      </c>
      <c r="S217" s="226">
        <v>0</v>
      </c>
      <c r="T217" s="22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8" t="s">
        <v>280</v>
      </c>
      <c r="AT217" s="228" t="s">
        <v>157</v>
      </c>
      <c r="AU217" s="228" t="s">
        <v>162</v>
      </c>
      <c r="AY217" s="14" t="s">
        <v>155</v>
      </c>
      <c r="BE217" s="229">
        <f>IF(N217="základná",J217,0)</f>
        <v>0</v>
      </c>
      <c r="BF217" s="229">
        <f>IF(N217="znížená",J217,0)</f>
        <v>0</v>
      </c>
      <c r="BG217" s="229">
        <f>IF(N217="zákl. prenesená",J217,0)</f>
        <v>0</v>
      </c>
      <c r="BH217" s="229">
        <f>IF(N217="zníž. prenesená",J217,0)</f>
        <v>0</v>
      </c>
      <c r="BI217" s="229">
        <f>IF(N217="nulová",J217,0)</f>
        <v>0</v>
      </c>
      <c r="BJ217" s="14" t="s">
        <v>162</v>
      </c>
      <c r="BK217" s="229">
        <f>ROUND(I217*H217,2)</f>
        <v>0</v>
      </c>
      <c r="BL217" s="14" t="s">
        <v>280</v>
      </c>
      <c r="BM217" s="228" t="s">
        <v>1283</v>
      </c>
    </row>
    <row r="218" s="2" customFormat="1" ht="16.5" customHeight="1">
      <c r="A218" s="35"/>
      <c r="B218" s="36"/>
      <c r="C218" s="230" t="s">
        <v>476</v>
      </c>
      <c r="D218" s="230" t="s">
        <v>193</v>
      </c>
      <c r="E218" s="231" t="s">
        <v>1284</v>
      </c>
      <c r="F218" s="232" t="s">
        <v>1285</v>
      </c>
      <c r="G218" s="233" t="s">
        <v>1286</v>
      </c>
      <c r="H218" s="234">
        <v>356</v>
      </c>
      <c r="I218" s="235"/>
      <c r="J218" s="236">
        <f>ROUND(I218*H218,2)</f>
        <v>0</v>
      </c>
      <c r="K218" s="237"/>
      <c r="L218" s="238"/>
      <c r="M218" s="239" t="s">
        <v>1</v>
      </c>
      <c r="N218" s="240" t="s">
        <v>41</v>
      </c>
      <c r="O218" s="88"/>
      <c r="P218" s="226">
        <f>O218*H218</f>
        <v>0</v>
      </c>
      <c r="Q218" s="226">
        <v>0</v>
      </c>
      <c r="R218" s="226">
        <f>Q218*H218</f>
        <v>0</v>
      </c>
      <c r="S218" s="226">
        <v>0</v>
      </c>
      <c r="T218" s="22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8" t="s">
        <v>633</v>
      </c>
      <c r="AT218" s="228" t="s">
        <v>193</v>
      </c>
      <c r="AU218" s="228" t="s">
        <v>162</v>
      </c>
      <c r="AY218" s="14" t="s">
        <v>155</v>
      </c>
      <c r="BE218" s="229">
        <f>IF(N218="základná",J218,0)</f>
        <v>0</v>
      </c>
      <c r="BF218" s="229">
        <f>IF(N218="znížená",J218,0)</f>
        <v>0</v>
      </c>
      <c r="BG218" s="229">
        <f>IF(N218="zákl. prenesená",J218,0)</f>
        <v>0</v>
      </c>
      <c r="BH218" s="229">
        <f>IF(N218="zníž. prenesená",J218,0)</f>
        <v>0</v>
      </c>
      <c r="BI218" s="229">
        <f>IF(N218="nulová",J218,0)</f>
        <v>0</v>
      </c>
      <c r="BJ218" s="14" t="s">
        <v>162</v>
      </c>
      <c r="BK218" s="229">
        <f>ROUND(I218*H218,2)</f>
        <v>0</v>
      </c>
      <c r="BL218" s="14" t="s">
        <v>280</v>
      </c>
      <c r="BM218" s="228" t="s">
        <v>1287</v>
      </c>
    </row>
    <row r="219" s="2" customFormat="1" ht="16.5" customHeight="1">
      <c r="A219" s="35"/>
      <c r="B219" s="36"/>
      <c r="C219" s="216" t="s">
        <v>328</v>
      </c>
      <c r="D219" s="216" t="s">
        <v>157</v>
      </c>
      <c r="E219" s="217" t="s">
        <v>1288</v>
      </c>
      <c r="F219" s="218" t="s">
        <v>1289</v>
      </c>
      <c r="G219" s="219" t="s">
        <v>443</v>
      </c>
      <c r="H219" s="220">
        <v>45</v>
      </c>
      <c r="I219" s="221"/>
      <c r="J219" s="222">
        <f>ROUND(I219*H219,2)</f>
        <v>0</v>
      </c>
      <c r="K219" s="223"/>
      <c r="L219" s="41"/>
      <c r="M219" s="224" t="s">
        <v>1</v>
      </c>
      <c r="N219" s="225" t="s">
        <v>41</v>
      </c>
      <c r="O219" s="88"/>
      <c r="P219" s="226">
        <f>O219*H219</f>
        <v>0</v>
      </c>
      <c r="Q219" s="226">
        <v>0</v>
      </c>
      <c r="R219" s="226">
        <f>Q219*H219</f>
        <v>0</v>
      </c>
      <c r="S219" s="226">
        <v>0</v>
      </c>
      <c r="T219" s="22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8" t="s">
        <v>280</v>
      </c>
      <c r="AT219" s="228" t="s">
        <v>157</v>
      </c>
      <c r="AU219" s="228" t="s">
        <v>162</v>
      </c>
      <c r="AY219" s="14" t="s">
        <v>155</v>
      </c>
      <c r="BE219" s="229">
        <f>IF(N219="základná",J219,0)</f>
        <v>0</v>
      </c>
      <c r="BF219" s="229">
        <f>IF(N219="znížená",J219,0)</f>
        <v>0</v>
      </c>
      <c r="BG219" s="229">
        <f>IF(N219="zákl. prenesená",J219,0)</f>
        <v>0</v>
      </c>
      <c r="BH219" s="229">
        <f>IF(N219="zníž. prenesená",J219,0)</f>
        <v>0</v>
      </c>
      <c r="BI219" s="229">
        <f>IF(N219="nulová",J219,0)</f>
        <v>0</v>
      </c>
      <c r="BJ219" s="14" t="s">
        <v>162</v>
      </c>
      <c r="BK219" s="229">
        <f>ROUND(I219*H219,2)</f>
        <v>0</v>
      </c>
      <c r="BL219" s="14" t="s">
        <v>280</v>
      </c>
      <c r="BM219" s="228" t="s">
        <v>1290</v>
      </c>
    </row>
    <row r="220" s="2" customFormat="1" ht="16.5" customHeight="1">
      <c r="A220" s="35"/>
      <c r="B220" s="36"/>
      <c r="C220" s="230" t="s">
        <v>483</v>
      </c>
      <c r="D220" s="230" t="s">
        <v>193</v>
      </c>
      <c r="E220" s="231" t="s">
        <v>1291</v>
      </c>
      <c r="F220" s="232" t="s">
        <v>1292</v>
      </c>
      <c r="G220" s="233" t="s">
        <v>443</v>
      </c>
      <c r="H220" s="234">
        <v>45</v>
      </c>
      <c r="I220" s="235"/>
      <c r="J220" s="236">
        <f>ROUND(I220*H220,2)</f>
        <v>0</v>
      </c>
      <c r="K220" s="237"/>
      <c r="L220" s="238"/>
      <c r="M220" s="239" t="s">
        <v>1</v>
      </c>
      <c r="N220" s="240" t="s">
        <v>41</v>
      </c>
      <c r="O220" s="88"/>
      <c r="P220" s="226">
        <f>O220*H220</f>
        <v>0</v>
      </c>
      <c r="Q220" s="226">
        <v>0</v>
      </c>
      <c r="R220" s="226">
        <f>Q220*H220</f>
        <v>0</v>
      </c>
      <c r="S220" s="226">
        <v>0</v>
      </c>
      <c r="T220" s="22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8" t="s">
        <v>633</v>
      </c>
      <c r="AT220" s="228" t="s">
        <v>193</v>
      </c>
      <c r="AU220" s="228" t="s">
        <v>162</v>
      </c>
      <c r="AY220" s="14" t="s">
        <v>155</v>
      </c>
      <c r="BE220" s="229">
        <f>IF(N220="základná",J220,0)</f>
        <v>0</v>
      </c>
      <c r="BF220" s="229">
        <f>IF(N220="znížená",J220,0)</f>
        <v>0</v>
      </c>
      <c r="BG220" s="229">
        <f>IF(N220="zákl. prenesená",J220,0)</f>
        <v>0</v>
      </c>
      <c r="BH220" s="229">
        <f>IF(N220="zníž. prenesená",J220,0)</f>
        <v>0</v>
      </c>
      <c r="BI220" s="229">
        <f>IF(N220="nulová",J220,0)</f>
        <v>0</v>
      </c>
      <c r="BJ220" s="14" t="s">
        <v>162</v>
      </c>
      <c r="BK220" s="229">
        <f>ROUND(I220*H220,2)</f>
        <v>0</v>
      </c>
      <c r="BL220" s="14" t="s">
        <v>280</v>
      </c>
      <c r="BM220" s="228" t="s">
        <v>1293</v>
      </c>
    </row>
    <row r="221" s="2" customFormat="1" ht="16.5" customHeight="1">
      <c r="A221" s="35"/>
      <c r="B221" s="36"/>
      <c r="C221" s="230" t="s">
        <v>332</v>
      </c>
      <c r="D221" s="230" t="s">
        <v>193</v>
      </c>
      <c r="E221" s="231" t="s">
        <v>1294</v>
      </c>
      <c r="F221" s="232" t="s">
        <v>1295</v>
      </c>
      <c r="G221" s="233" t="s">
        <v>237</v>
      </c>
      <c r="H221" s="234">
        <v>23</v>
      </c>
      <c r="I221" s="235"/>
      <c r="J221" s="236">
        <f>ROUND(I221*H221,2)</f>
        <v>0</v>
      </c>
      <c r="K221" s="237"/>
      <c r="L221" s="238"/>
      <c r="M221" s="239" t="s">
        <v>1</v>
      </c>
      <c r="N221" s="240" t="s">
        <v>41</v>
      </c>
      <c r="O221" s="88"/>
      <c r="P221" s="226">
        <f>O221*H221</f>
        <v>0</v>
      </c>
      <c r="Q221" s="226">
        <v>0</v>
      </c>
      <c r="R221" s="226">
        <f>Q221*H221</f>
        <v>0</v>
      </c>
      <c r="S221" s="226">
        <v>0</v>
      </c>
      <c r="T221" s="22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8" t="s">
        <v>633</v>
      </c>
      <c r="AT221" s="228" t="s">
        <v>193</v>
      </c>
      <c r="AU221" s="228" t="s">
        <v>162</v>
      </c>
      <c r="AY221" s="14" t="s">
        <v>155</v>
      </c>
      <c r="BE221" s="229">
        <f>IF(N221="základná",J221,0)</f>
        <v>0</v>
      </c>
      <c r="BF221" s="229">
        <f>IF(N221="znížená",J221,0)</f>
        <v>0</v>
      </c>
      <c r="BG221" s="229">
        <f>IF(N221="zákl. prenesená",J221,0)</f>
        <v>0</v>
      </c>
      <c r="BH221" s="229">
        <f>IF(N221="zníž. prenesená",J221,0)</f>
        <v>0</v>
      </c>
      <c r="BI221" s="229">
        <f>IF(N221="nulová",J221,0)</f>
        <v>0</v>
      </c>
      <c r="BJ221" s="14" t="s">
        <v>162</v>
      </c>
      <c r="BK221" s="229">
        <f>ROUND(I221*H221,2)</f>
        <v>0</v>
      </c>
      <c r="BL221" s="14" t="s">
        <v>280</v>
      </c>
      <c r="BM221" s="228" t="s">
        <v>1296</v>
      </c>
    </row>
    <row r="222" s="2" customFormat="1" ht="16.5" customHeight="1">
      <c r="A222" s="35"/>
      <c r="B222" s="36"/>
      <c r="C222" s="230" t="s">
        <v>490</v>
      </c>
      <c r="D222" s="230" t="s">
        <v>193</v>
      </c>
      <c r="E222" s="231" t="s">
        <v>1284</v>
      </c>
      <c r="F222" s="232" t="s">
        <v>1285</v>
      </c>
      <c r="G222" s="233" t="s">
        <v>1286</v>
      </c>
      <c r="H222" s="234">
        <v>30</v>
      </c>
      <c r="I222" s="235"/>
      <c r="J222" s="236">
        <f>ROUND(I222*H222,2)</f>
        <v>0</v>
      </c>
      <c r="K222" s="237"/>
      <c r="L222" s="238"/>
      <c r="M222" s="239" t="s">
        <v>1</v>
      </c>
      <c r="N222" s="240" t="s">
        <v>41</v>
      </c>
      <c r="O222" s="88"/>
      <c r="P222" s="226">
        <f>O222*H222</f>
        <v>0</v>
      </c>
      <c r="Q222" s="226">
        <v>0</v>
      </c>
      <c r="R222" s="226">
        <f>Q222*H222</f>
        <v>0</v>
      </c>
      <c r="S222" s="226">
        <v>0</v>
      </c>
      <c r="T222" s="22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8" t="s">
        <v>633</v>
      </c>
      <c r="AT222" s="228" t="s">
        <v>193</v>
      </c>
      <c r="AU222" s="228" t="s">
        <v>162</v>
      </c>
      <c r="AY222" s="14" t="s">
        <v>155</v>
      </c>
      <c r="BE222" s="229">
        <f>IF(N222="základná",J222,0)</f>
        <v>0</v>
      </c>
      <c r="BF222" s="229">
        <f>IF(N222="znížená",J222,0)</f>
        <v>0</v>
      </c>
      <c r="BG222" s="229">
        <f>IF(N222="zákl. prenesená",J222,0)</f>
        <v>0</v>
      </c>
      <c r="BH222" s="229">
        <f>IF(N222="zníž. prenesená",J222,0)</f>
        <v>0</v>
      </c>
      <c r="BI222" s="229">
        <f>IF(N222="nulová",J222,0)</f>
        <v>0</v>
      </c>
      <c r="BJ222" s="14" t="s">
        <v>162</v>
      </c>
      <c r="BK222" s="229">
        <f>ROUND(I222*H222,2)</f>
        <v>0</v>
      </c>
      <c r="BL222" s="14" t="s">
        <v>280</v>
      </c>
      <c r="BM222" s="228" t="s">
        <v>1297</v>
      </c>
    </row>
    <row r="223" s="2" customFormat="1" ht="21.75" customHeight="1">
      <c r="A223" s="35"/>
      <c r="B223" s="36"/>
      <c r="C223" s="216" t="s">
        <v>336</v>
      </c>
      <c r="D223" s="216" t="s">
        <v>157</v>
      </c>
      <c r="E223" s="217" t="s">
        <v>1298</v>
      </c>
      <c r="F223" s="218" t="s">
        <v>1299</v>
      </c>
      <c r="G223" s="219" t="s">
        <v>443</v>
      </c>
      <c r="H223" s="220">
        <v>245</v>
      </c>
      <c r="I223" s="221"/>
      <c r="J223" s="222">
        <f>ROUND(I223*H223,2)</f>
        <v>0</v>
      </c>
      <c r="K223" s="223"/>
      <c r="L223" s="41"/>
      <c r="M223" s="224" t="s">
        <v>1</v>
      </c>
      <c r="N223" s="225" t="s">
        <v>41</v>
      </c>
      <c r="O223" s="88"/>
      <c r="P223" s="226">
        <f>O223*H223</f>
        <v>0</v>
      </c>
      <c r="Q223" s="226">
        <v>0</v>
      </c>
      <c r="R223" s="226">
        <f>Q223*H223</f>
        <v>0</v>
      </c>
      <c r="S223" s="226">
        <v>0</v>
      </c>
      <c r="T223" s="22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8" t="s">
        <v>280</v>
      </c>
      <c r="AT223" s="228" t="s">
        <v>157</v>
      </c>
      <c r="AU223" s="228" t="s">
        <v>162</v>
      </c>
      <c r="AY223" s="14" t="s">
        <v>155</v>
      </c>
      <c r="BE223" s="229">
        <f>IF(N223="základná",J223,0)</f>
        <v>0</v>
      </c>
      <c r="BF223" s="229">
        <f>IF(N223="znížená",J223,0)</f>
        <v>0</v>
      </c>
      <c r="BG223" s="229">
        <f>IF(N223="zákl. prenesená",J223,0)</f>
        <v>0</v>
      </c>
      <c r="BH223" s="229">
        <f>IF(N223="zníž. prenesená",J223,0)</f>
        <v>0</v>
      </c>
      <c r="BI223" s="229">
        <f>IF(N223="nulová",J223,0)</f>
        <v>0</v>
      </c>
      <c r="BJ223" s="14" t="s">
        <v>162</v>
      </c>
      <c r="BK223" s="229">
        <f>ROUND(I223*H223,2)</f>
        <v>0</v>
      </c>
      <c r="BL223" s="14" t="s">
        <v>280</v>
      </c>
      <c r="BM223" s="228" t="s">
        <v>1300</v>
      </c>
    </row>
    <row r="224" s="2" customFormat="1" ht="16.5" customHeight="1">
      <c r="A224" s="35"/>
      <c r="B224" s="36"/>
      <c r="C224" s="230" t="s">
        <v>498</v>
      </c>
      <c r="D224" s="230" t="s">
        <v>193</v>
      </c>
      <c r="E224" s="231" t="s">
        <v>1301</v>
      </c>
      <c r="F224" s="232" t="s">
        <v>1302</v>
      </c>
      <c r="G224" s="233" t="s">
        <v>1286</v>
      </c>
      <c r="H224" s="234">
        <v>245</v>
      </c>
      <c r="I224" s="235"/>
      <c r="J224" s="236">
        <f>ROUND(I224*H224,2)</f>
        <v>0</v>
      </c>
      <c r="K224" s="237"/>
      <c r="L224" s="238"/>
      <c r="M224" s="239" t="s">
        <v>1</v>
      </c>
      <c r="N224" s="240" t="s">
        <v>41</v>
      </c>
      <c r="O224" s="88"/>
      <c r="P224" s="226">
        <f>O224*H224</f>
        <v>0</v>
      </c>
      <c r="Q224" s="226">
        <v>0</v>
      </c>
      <c r="R224" s="226">
        <f>Q224*H224</f>
        <v>0</v>
      </c>
      <c r="S224" s="226">
        <v>0</v>
      </c>
      <c r="T224" s="22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8" t="s">
        <v>633</v>
      </c>
      <c r="AT224" s="228" t="s">
        <v>193</v>
      </c>
      <c r="AU224" s="228" t="s">
        <v>162</v>
      </c>
      <c r="AY224" s="14" t="s">
        <v>155</v>
      </c>
      <c r="BE224" s="229">
        <f>IF(N224="základná",J224,0)</f>
        <v>0</v>
      </c>
      <c r="BF224" s="229">
        <f>IF(N224="znížená",J224,0)</f>
        <v>0</v>
      </c>
      <c r="BG224" s="229">
        <f>IF(N224="zákl. prenesená",J224,0)</f>
        <v>0</v>
      </c>
      <c r="BH224" s="229">
        <f>IF(N224="zníž. prenesená",J224,0)</f>
        <v>0</v>
      </c>
      <c r="BI224" s="229">
        <f>IF(N224="nulová",J224,0)</f>
        <v>0</v>
      </c>
      <c r="BJ224" s="14" t="s">
        <v>162</v>
      </c>
      <c r="BK224" s="229">
        <f>ROUND(I224*H224,2)</f>
        <v>0</v>
      </c>
      <c r="BL224" s="14" t="s">
        <v>280</v>
      </c>
      <c r="BM224" s="228" t="s">
        <v>1303</v>
      </c>
    </row>
    <row r="225" s="2" customFormat="1" ht="21.75" customHeight="1">
      <c r="A225" s="35"/>
      <c r="B225" s="36"/>
      <c r="C225" s="216" t="s">
        <v>339</v>
      </c>
      <c r="D225" s="216" t="s">
        <v>157</v>
      </c>
      <c r="E225" s="217" t="s">
        <v>1304</v>
      </c>
      <c r="F225" s="218" t="s">
        <v>1305</v>
      </c>
      <c r="G225" s="219" t="s">
        <v>443</v>
      </c>
      <c r="H225" s="220">
        <v>230</v>
      </c>
      <c r="I225" s="221"/>
      <c r="J225" s="222">
        <f>ROUND(I225*H225,2)</f>
        <v>0</v>
      </c>
      <c r="K225" s="223"/>
      <c r="L225" s="41"/>
      <c r="M225" s="224" t="s">
        <v>1</v>
      </c>
      <c r="N225" s="225" t="s">
        <v>41</v>
      </c>
      <c r="O225" s="88"/>
      <c r="P225" s="226">
        <f>O225*H225</f>
        <v>0</v>
      </c>
      <c r="Q225" s="226">
        <v>0</v>
      </c>
      <c r="R225" s="226">
        <f>Q225*H225</f>
        <v>0</v>
      </c>
      <c r="S225" s="226">
        <v>0</v>
      </c>
      <c r="T225" s="22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8" t="s">
        <v>280</v>
      </c>
      <c r="AT225" s="228" t="s">
        <v>157</v>
      </c>
      <c r="AU225" s="228" t="s">
        <v>162</v>
      </c>
      <c r="AY225" s="14" t="s">
        <v>155</v>
      </c>
      <c r="BE225" s="229">
        <f>IF(N225="základná",J225,0)</f>
        <v>0</v>
      </c>
      <c r="BF225" s="229">
        <f>IF(N225="znížená",J225,0)</f>
        <v>0</v>
      </c>
      <c r="BG225" s="229">
        <f>IF(N225="zákl. prenesená",J225,0)</f>
        <v>0</v>
      </c>
      <c r="BH225" s="229">
        <f>IF(N225="zníž. prenesená",J225,0)</f>
        <v>0</v>
      </c>
      <c r="BI225" s="229">
        <f>IF(N225="nulová",J225,0)</f>
        <v>0</v>
      </c>
      <c r="BJ225" s="14" t="s">
        <v>162</v>
      </c>
      <c r="BK225" s="229">
        <f>ROUND(I225*H225,2)</f>
        <v>0</v>
      </c>
      <c r="BL225" s="14" t="s">
        <v>280</v>
      </c>
      <c r="BM225" s="228" t="s">
        <v>1306</v>
      </c>
    </row>
    <row r="226" s="2" customFormat="1" ht="16.5" customHeight="1">
      <c r="A226" s="35"/>
      <c r="B226" s="36"/>
      <c r="C226" s="230" t="s">
        <v>505</v>
      </c>
      <c r="D226" s="230" t="s">
        <v>193</v>
      </c>
      <c r="E226" s="231" t="s">
        <v>1307</v>
      </c>
      <c r="F226" s="232" t="s">
        <v>1308</v>
      </c>
      <c r="G226" s="233" t="s">
        <v>1286</v>
      </c>
      <c r="H226" s="234">
        <v>230</v>
      </c>
      <c r="I226" s="235"/>
      <c r="J226" s="236">
        <f>ROUND(I226*H226,2)</f>
        <v>0</v>
      </c>
      <c r="K226" s="237"/>
      <c r="L226" s="238"/>
      <c r="M226" s="239" t="s">
        <v>1</v>
      </c>
      <c r="N226" s="240" t="s">
        <v>41</v>
      </c>
      <c r="O226" s="88"/>
      <c r="P226" s="226">
        <f>O226*H226</f>
        <v>0</v>
      </c>
      <c r="Q226" s="226">
        <v>0</v>
      </c>
      <c r="R226" s="226">
        <f>Q226*H226</f>
        <v>0</v>
      </c>
      <c r="S226" s="226">
        <v>0</v>
      </c>
      <c r="T226" s="22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8" t="s">
        <v>633</v>
      </c>
      <c r="AT226" s="228" t="s">
        <v>193</v>
      </c>
      <c r="AU226" s="228" t="s">
        <v>162</v>
      </c>
      <c r="AY226" s="14" t="s">
        <v>155</v>
      </c>
      <c r="BE226" s="229">
        <f>IF(N226="základná",J226,0)</f>
        <v>0</v>
      </c>
      <c r="BF226" s="229">
        <f>IF(N226="znížená",J226,0)</f>
        <v>0</v>
      </c>
      <c r="BG226" s="229">
        <f>IF(N226="zákl. prenesená",J226,0)</f>
        <v>0</v>
      </c>
      <c r="BH226" s="229">
        <f>IF(N226="zníž. prenesená",J226,0)</f>
        <v>0</v>
      </c>
      <c r="BI226" s="229">
        <f>IF(N226="nulová",J226,0)</f>
        <v>0</v>
      </c>
      <c r="BJ226" s="14" t="s">
        <v>162</v>
      </c>
      <c r="BK226" s="229">
        <f>ROUND(I226*H226,2)</f>
        <v>0</v>
      </c>
      <c r="BL226" s="14" t="s">
        <v>280</v>
      </c>
      <c r="BM226" s="228" t="s">
        <v>1309</v>
      </c>
    </row>
    <row r="227" s="2" customFormat="1" ht="16.5" customHeight="1">
      <c r="A227" s="35"/>
      <c r="B227" s="36"/>
      <c r="C227" s="216" t="s">
        <v>343</v>
      </c>
      <c r="D227" s="216" t="s">
        <v>157</v>
      </c>
      <c r="E227" s="217" t="s">
        <v>1310</v>
      </c>
      <c r="F227" s="218" t="s">
        <v>1311</v>
      </c>
      <c r="G227" s="219" t="s">
        <v>237</v>
      </c>
      <c r="H227" s="220">
        <v>6</v>
      </c>
      <c r="I227" s="221"/>
      <c r="J227" s="222">
        <f>ROUND(I227*H227,2)</f>
        <v>0</v>
      </c>
      <c r="K227" s="223"/>
      <c r="L227" s="41"/>
      <c r="M227" s="224" t="s">
        <v>1</v>
      </c>
      <c r="N227" s="225" t="s">
        <v>41</v>
      </c>
      <c r="O227" s="88"/>
      <c r="P227" s="226">
        <f>O227*H227</f>
        <v>0</v>
      </c>
      <c r="Q227" s="226">
        <v>0</v>
      </c>
      <c r="R227" s="226">
        <f>Q227*H227</f>
        <v>0</v>
      </c>
      <c r="S227" s="226">
        <v>0</v>
      </c>
      <c r="T227" s="22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8" t="s">
        <v>280</v>
      </c>
      <c r="AT227" s="228" t="s">
        <v>157</v>
      </c>
      <c r="AU227" s="228" t="s">
        <v>162</v>
      </c>
      <c r="AY227" s="14" t="s">
        <v>155</v>
      </c>
      <c r="BE227" s="229">
        <f>IF(N227="základná",J227,0)</f>
        <v>0</v>
      </c>
      <c r="BF227" s="229">
        <f>IF(N227="znížená",J227,0)</f>
        <v>0</v>
      </c>
      <c r="BG227" s="229">
        <f>IF(N227="zákl. prenesená",J227,0)</f>
        <v>0</v>
      </c>
      <c r="BH227" s="229">
        <f>IF(N227="zníž. prenesená",J227,0)</f>
        <v>0</v>
      </c>
      <c r="BI227" s="229">
        <f>IF(N227="nulová",J227,0)</f>
        <v>0</v>
      </c>
      <c r="BJ227" s="14" t="s">
        <v>162</v>
      </c>
      <c r="BK227" s="229">
        <f>ROUND(I227*H227,2)</f>
        <v>0</v>
      </c>
      <c r="BL227" s="14" t="s">
        <v>280</v>
      </c>
      <c r="BM227" s="228" t="s">
        <v>1312</v>
      </c>
    </row>
    <row r="228" s="2" customFormat="1" ht="16.5" customHeight="1">
      <c r="A228" s="35"/>
      <c r="B228" s="36"/>
      <c r="C228" s="230" t="s">
        <v>509</v>
      </c>
      <c r="D228" s="230" t="s">
        <v>193</v>
      </c>
      <c r="E228" s="231" t="s">
        <v>1313</v>
      </c>
      <c r="F228" s="232" t="s">
        <v>1314</v>
      </c>
      <c r="G228" s="233" t="s">
        <v>237</v>
      </c>
      <c r="H228" s="234">
        <v>1</v>
      </c>
      <c r="I228" s="235"/>
      <c r="J228" s="236">
        <f>ROUND(I228*H228,2)</f>
        <v>0</v>
      </c>
      <c r="K228" s="237"/>
      <c r="L228" s="238"/>
      <c r="M228" s="239" t="s">
        <v>1</v>
      </c>
      <c r="N228" s="240" t="s">
        <v>41</v>
      </c>
      <c r="O228" s="88"/>
      <c r="P228" s="226">
        <f>O228*H228</f>
        <v>0</v>
      </c>
      <c r="Q228" s="226">
        <v>0</v>
      </c>
      <c r="R228" s="226">
        <f>Q228*H228</f>
        <v>0</v>
      </c>
      <c r="S228" s="226">
        <v>0</v>
      </c>
      <c r="T228" s="22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8" t="s">
        <v>633</v>
      </c>
      <c r="AT228" s="228" t="s">
        <v>193</v>
      </c>
      <c r="AU228" s="228" t="s">
        <v>162</v>
      </c>
      <c r="AY228" s="14" t="s">
        <v>155</v>
      </c>
      <c r="BE228" s="229">
        <f>IF(N228="základná",J228,0)</f>
        <v>0</v>
      </c>
      <c r="BF228" s="229">
        <f>IF(N228="znížená",J228,0)</f>
        <v>0</v>
      </c>
      <c r="BG228" s="229">
        <f>IF(N228="zákl. prenesená",J228,0)</f>
        <v>0</v>
      </c>
      <c r="BH228" s="229">
        <f>IF(N228="zníž. prenesená",J228,0)</f>
        <v>0</v>
      </c>
      <c r="BI228" s="229">
        <f>IF(N228="nulová",J228,0)</f>
        <v>0</v>
      </c>
      <c r="BJ228" s="14" t="s">
        <v>162</v>
      </c>
      <c r="BK228" s="229">
        <f>ROUND(I228*H228,2)</f>
        <v>0</v>
      </c>
      <c r="BL228" s="14" t="s">
        <v>280</v>
      </c>
      <c r="BM228" s="228" t="s">
        <v>1315</v>
      </c>
    </row>
    <row r="229" s="2" customFormat="1" ht="16.5" customHeight="1">
      <c r="A229" s="35"/>
      <c r="B229" s="36"/>
      <c r="C229" s="230" t="s">
        <v>346</v>
      </c>
      <c r="D229" s="230" t="s">
        <v>193</v>
      </c>
      <c r="E229" s="231" t="s">
        <v>1316</v>
      </c>
      <c r="F229" s="232" t="s">
        <v>1317</v>
      </c>
      <c r="G229" s="233" t="s">
        <v>237</v>
      </c>
      <c r="H229" s="234">
        <v>1</v>
      </c>
      <c r="I229" s="235"/>
      <c r="J229" s="236">
        <f>ROUND(I229*H229,2)</f>
        <v>0</v>
      </c>
      <c r="K229" s="237"/>
      <c r="L229" s="238"/>
      <c r="M229" s="239" t="s">
        <v>1</v>
      </c>
      <c r="N229" s="240" t="s">
        <v>41</v>
      </c>
      <c r="O229" s="88"/>
      <c r="P229" s="226">
        <f>O229*H229</f>
        <v>0</v>
      </c>
      <c r="Q229" s="226">
        <v>0</v>
      </c>
      <c r="R229" s="226">
        <f>Q229*H229</f>
        <v>0</v>
      </c>
      <c r="S229" s="226">
        <v>0</v>
      </c>
      <c r="T229" s="22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8" t="s">
        <v>633</v>
      </c>
      <c r="AT229" s="228" t="s">
        <v>193</v>
      </c>
      <c r="AU229" s="228" t="s">
        <v>162</v>
      </c>
      <c r="AY229" s="14" t="s">
        <v>155</v>
      </c>
      <c r="BE229" s="229">
        <f>IF(N229="základná",J229,0)</f>
        <v>0</v>
      </c>
      <c r="BF229" s="229">
        <f>IF(N229="znížená",J229,0)</f>
        <v>0</v>
      </c>
      <c r="BG229" s="229">
        <f>IF(N229="zákl. prenesená",J229,0)</f>
        <v>0</v>
      </c>
      <c r="BH229" s="229">
        <f>IF(N229="zníž. prenesená",J229,0)</f>
        <v>0</v>
      </c>
      <c r="BI229" s="229">
        <f>IF(N229="nulová",J229,0)</f>
        <v>0</v>
      </c>
      <c r="BJ229" s="14" t="s">
        <v>162</v>
      </c>
      <c r="BK229" s="229">
        <f>ROUND(I229*H229,2)</f>
        <v>0</v>
      </c>
      <c r="BL229" s="14" t="s">
        <v>280</v>
      </c>
      <c r="BM229" s="228" t="s">
        <v>1318</v>
      </c>
    </row>
    <row r="230" s="2" customFormat="1" ht="16.5" customHeight="1">
      <c r="A230" s="35"/>
      <c r="B230" s="36"/>
      <c r="C230" s="230" t="s">
        <v>524</v>
      </c>
      <c r="D230" s="230" t="s">
        <v>193</v>
      </c>
      <c r="E230" s="231" t="s">
        <v>1319</v>
      </c>
      <c r="F230" s="232" t="s">
        <v>1320</v>
      </c>
      <c r="G230" s="233" t="s">
        <v>237</v>
      </c>
      <c r="H230" s="234">
        <v>1</v>
      </c>
      <c r="I230" s="235"/>
      <c r="J230" s="236">
        <f>ROUND(I230*H230,2)</f>
        <v>0</v>
      </c>
      <c r="K230" s="237"/>
      <c r="L230" s="238"/>
      <c r="M230" s="239" t="s">
        <v>1</v>
      </c>
      <c r="N230" s="240" t="s">
        <v>41</v>
      </c>
      <c r="O230" s="88"/>
      <c r="P230" s="226">
        <f>O230*H230</f>
        <v>0</v>
      </c>
      <c r="Q230" s="226">
        <v>0</v>
      </c>
      <c r="R230" s="226">
        <f>Q230*H230</f>
        <v>0</v>
      </c>
      <c r="S230" s="226">
        <v>0</v>
      </c>
      <c r="T230" s="22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8" t="s">
        <v>633</v>
      </c>
      <c r="AT230" s="228" t="s">
        <v>193</v>
      </c>
      <c r="AU230" s="228" t="s">
        <v>162</v>
      </c>
      <c r="AY230" s="14" t="s">
        <v>155</v>
      </c>
      <c r="BE230" s="229">
        <f>IF(N230="základná",J230,0)</f>
        <v>0</v>
      </c>
      <c r="BF230" s="229">
        <f>IF(N230="znížená",J230,0)</f>
        <v>0</v>
      </c>
      <c r="BG230" s="229">
        <f>IF(N230="zákl. prenesená",J230,0)</f>
        <v>0</v>
      </c>
      <c r="BH230" s="229">
        <f>IF(N230="zníž. prenesená",J230,0)</f>
        <v>0</v>
      </c>
      <c r="BI230" s="229">
        <f>IF(N230="nulová",J230,0)</f>
        <v>0</v>
      </c>
      <c r="BJ230" s="14" t="s">
        <v>162</v>
      </c>
      <c r="BK230" s="229">
        <f>ROUND(I230*H230,2)</f>
        <v>0</v>
      </c>
      <c r="BL230" s="14" t="s">
        <v>280</v>
      </c>
      <c r="BM230" s="228" t="s">
        <v>1321</v>
      </c>
    </row>
    <row r="231" s="2" customFormat="1" ht="16.5" customHeight="1">
      <c r="A231" s="35"/>
      <c r="B231" s="36"/>
      <c r="C231" s="230" t="s">
        <v>350</v>
      </c>
      <c r="D231" s="230" t="s">
        <v>193</v>
      </c>
      <c r="E231" s="231" t="s">
        <v>1322</v>
      </c>
      <c r="F231" s="232" t="s">
        <v>1323</v>
      </c>
      <c r="G231" s="233" t="s">
        <v>237</v>
      </c>
      <c r="H231" s="234">
        <v>1</v>
      </c>
      <c r="I231" s="235"/>
      <c r="J231" s="236">
        <f>ROUND(I231*H231,2)</f>
        <v>0</v>
      </c>
      <c r="K231" s="237"/>
      <c r="L231" s="238"/>
      <c r="M231" s="239" t="s">
        <v>1</v>
      </c>
      <c r="N231" s="240" t="s">
        <v>41</v>
      </c>
      <c r="O231" s="88"/>
      <c r="P231" s="226">
        <f>O231*H231</f>
        <v>0</v>
      </c>
      <c r="Q231" s="226">
        <v>0</v>
      </c>
      <c r="R231" s="226">
        <f>Q231*H231</f>
        <v>0</v>
      </c>
      <c r="S231" s="226">
        <v>0</v>
      </c>
      <c r="T231" s="22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8" t="s">
        <v>633</v>
      </c>
      <c r="AT231" s="228" t="s">
        <v>193</v>
      </c>
      <c r="AU231" s="228" t="s">
        <v>162</v>
      </c>
      <c r="AY231" s="14" t="s">
        <v>155</v>
      </c>
      <c r="BE231" s="229">
        <f>IF(N231="základná",J231,0)</f>
        <v>0</v>
      </c>
      <c r="BF231" s="229">
        <f>IF(N231="znížená",J231,0)</f>
        <v>0</v>
      </c>
      <c r="BG231" s="229">
        <f>IF(N231="zákl. prenesená",J231,0)</f>
        <v>0</v>
      </c>
      <c r="BH231" s="229">
        <f>IF(N231="zníž. prenesená",J231,0)</f>
        <v>0</v>
      </c>
      <c r="BI231" s="229">
        <f>IF(N231="nulová",J231,0)</f>
        <v>0</v>
      </c>
      <c r="BJ231" s="14" t="s">
        <v>162</v>
      </c>
      <c r="BK231" s="229">
        <f>ROUND(I231*H231,2)</f>
        <v>0</v>
      </c>
      <c r="BL231" s="14" t="s">
        <v>280</v>
      </c>
      <c r="BM231" s="228" t="s">
        <v>1324</v>
      </c>
    </row>
    <row r="232" s="2" customFormat="1" ht="16.5" customHeight="1">
      <c r="A232" s="35"/>
      <c r="B232" s="36"/>
      <c r="C232" s="230" t="s">
        <v>529</v>
      </c>
      <c r="D232" s="230" t="s">
        <v>193</v>
      </c>
      <c r="E232" s="231" t="s">
        <v>1325</v>
      </c>
      <c r="F232" s="232" t="s">
        <v>1326</v>
      </c>
      <c r="G232" s="233" t="s">
        <v>237</v>
      </c>
      <c r="H232" s="234">
        <v>1</v>
      </c>
      <c r="I232" s="235"/>
      <c r="J232" s="236">
        <f>ROUND(I232*H232,2)</f>
        <v>0</v>
      </c>
      <c r="K232" s="237"/>
      <c r="L232" s="238"/>
      <c r="M232" s="239" t="s">
        <v>1</v>
      </c>
      <c r="N232" s="240" t="s">
        <v>41</v>
      </c>
      <c r="O232" s="88"/>
      <c r="P232" s="226">
        <f>O232*H232</f>
        <v>0</v>
      </c>
      <c r="Q232" s="226">
        <v>0</v>
      </c>
      <c r="R232" s="226">
        <f>Q232*H232</f>
        <v>0</v>
      </c>
      <c r="S232" s="226">
        <v>0</v>
      </c>
      <c r="T232" s="22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8" t="s">
        <v>633</v>
      </c>
      <c r="AT232" s="228" t="s">
        <v>193</v>
      </c>
      <c r="AU232" s="228" t="s">
        <v>162</v>
      </c>
      <c r="AY232" s="14" t="s">
        <v>155</v>
      </c>
      <c r="BE232" s="229">
        <f>IF(N232="základná",J232,0)</f>
        <v>0</v>
      </c>
      <c r="BF232" s="229">
        <f>IF(N232="znížená",J232,0)</f>
        <v>0</v>
      </c>
      <c r="BG232" s="229">
        <f>IF(N232="zákl. prenesená",J232,0)</f>
        <v>0</v>
      </c>
      <c r="BH232" s="229">
        <f>IF(N232="zníž. prenesená",J232,0)</f>
        <v>0</v>
      </c>
      <c r="BI232" s="229">
        <f>IF(N232="nulová",J232,0)</f>
        <v>0</v>
      </c>
      <c r="BJ232" s="14" t="s">
        <v>162</v>
      </c>
      <c r="BK232" s="229">
        <f>ROUND(I232*H232,2)</f>
        <v>0</v>
      </c>
      <c r="BL232" s="14" t="s">
        <v>280</v>
      </c>
      <c r="BM232" s="228" t="s">
        <v>1327</v>
      </c>
    </row>
    <row r="233" s="2" customFormat="1" ht="16.5" customHeight="1">
      <c r="A233" s="35"/>
      <c r="B233" s="36"/>
      <c r="C233" s="230" t="s">
        <v>353</v>
      </c>
      <c r="D233" s="230" t="s">
        <v>193</v>
      </c>
      <c r="E233" s="231" t="s">
        <v>1328</v>
      </c>
      <c r="F233" s="232" t="s">
        <v>1329</v>
      </c>
      <c r="G233" s="233" t="s">
        <v>237</v>
      </c>
      <c r="H233" s="234">
        <v>1</v>
      </c>
      <c r="I233" s="235"/>
      <c r="J233" s="236">
        <f>ROUND(I233*H233,2)</f>
        <v>0</v>
      </c>
      <c r="K233" s="237"/>
      <c r="L233" s="238"/>
      <c r="M233" s="239" t="s">
        <v>1</v>
      </c>
      <c r="N233" s="240" t="s">
        <v>41</v>
      </c>
      <c r="O233" s="88"/>
      <c r="P233" s="226">
        <f>O233*H233</f>
        <v>0</v>
      </c>
      <c r="Q233" s="226">
        <v>0</v>
      </c>
      <c r="R233" s="226">
        <f>Q233*H233</f>
        <v>0</v>
      </c>
      <c r="S233" s="226">
        <v>0</v>
      </c>
      <c r="T233" s="22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8" t="s">
        <v>633</v>
      </c>
      <c r="AT233" s="228" t="s">
        <v>193</v>
      </c>
      <c r="AU233" s="228" t="s">
        <v>162</v>
      </c>
      <c r="AY233" s="14" t="s">
        <v>155</v>
      </c>
      <c r="BE233" s="229">
        <f>IF(N233="základná",J233,0)</f>
        <v>0</v>
      </c>
      <c r="BF233" s="229">
        <f>IF(N233="znížená",J233,0)</f>
        <v>0</v>
      </c>
      <c r="BG233" s="229">
        <f>IF(N233="zákl. prenesená",J233,0)</f>
        <v>0</v>
      </c>
      <c r="BH233" s="229">
        <f>IF(N233="zníž. prenesená",J233,0)</f>
        <v>0</v>
      </c>
      <c r="BI233" s="229">
        <f>IF(N233="nulová",J233,0)</f>
        <v>0</v>
      </c>
      <c r="BJ233" s="14" t="s">
        <v>162</v>
      </c>
      <c r="BK233" s="229">
        <f>ROUND(I233*H233,2)</f>
        <v>0</v>
      </c>
      <c r="BL233" s="14" t="s">
        <v>280</v>
      </c>
      <c r="BM233" s="228" t="s">
        <v>1330</v>
      </c>
    </row>
    <row r="234" s="2" customFormat="1" ht="21.75" customHeight="1">
      <c r="A234" s="35"/>
      <c r="B234" s="36"/>
      <c r="C234" s="216" t="s">
        <v>536</v>
      </c>
      <c r="D234" s="216" t="s">
        <v>157</v>
      </c>
      <c r="E234" s="217" t="s">
        <v>1331</v>
      </c>
      <c r="F234" s="218" t="s">
        <v>1332</v>
      </c>
      <c r="G234" s="219" t="s">
        <v>237</v>
      </c>
      <c r="H234" s="220">
        <v>245</v>
      </c>
      <c r="I234" s="221"/>
      <c r="J234" s="222">
        <f>ROUND(I234*H234,2)</f>
        <v>0</v>
      </c>
      <c r="K234" s="223"/>
      <c r="L234" s="41"/>
      <c r="M234" s="224" t="s">
        <v>1</v>
      </c>
      <c r="N234" s="225" t="s">
        <v>41</v>
      </c>
      <c r="O234" s="88"/>
      <c r="P234" s="226">
        <f>O234*H234</f>
        <v>0</v>
      </c>
      <c r="Q234" s="226">
        <v>0</v>
      </c>
      <c r="R234" s="226">
        <f>Q234*H234</f>
        <v>0</v>
      </c>
      <c r="S234" s="226">
        <v>0</v>
      </c>
      <c r="T234" s="22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8" t="s">
        <v>280</v>
      </c>
      <c r="AT234" s="228" t="s">
        <v>157</v>
      </c>
      <c r="AU234" s="228" t="s">
        <v>162</v>
      </c>
      <c r="AY234" s="14" t="s">
        <v>155</v>
      </c>
      <c r="BE234" s="229">
        <f>IF(N234="základná",J234,0)</f>
        <v>0</v>
      </c>
      <c r="BF234" s="229">
        <f>IF(N234="znížená",J234,0)</f>
        <v>0</v>
      </c>
      <c r="BG234" s="229">
        <f>IF(N234="zákl. prenesená",J234,0)</f>
        <v>0</v>
      </c>
      <c r="BH234" s="229">
        <f>IF(N234="zníž. prenesená",J234,0)</f>
        <v>0</v>
      </c>
      <c r="BI234" s="229">
        <f>IF(N234="nulová",J234,0)</f>
        <v>0</v>
      </c>
      <c r="BJ234" s="14" t="s">
        <v>162</v>
      </c>
      <c r="BK234" s="229">
        <f>ROUND(I234*H234,2)</f>
        <v>0</v>
      </c>
      <c r="BL234" s="14" t="s">
        <v>280</v>
      </c>
      <c r="BM234" s="228" t="s">
        <v>1333</v>
      </c>
    </row>
    <row r="235" s="2" customFormat="1" ht="21.75" customHeight="1">
      <c r="A235" s="35"/>
      <c r="B235" s="36"/>
      <c r="C235" s="230" t="s">
        <v>357</v>
      </c>
      <c r="D235" s="230" t="s">
        <v>193</v>
      </c>
      <c r="E235" s="231" t="s">
        <v>1334</v>
      </c>
      <c r="F235" s="232" t="s">
        <v>1335</v>
      </c>
      <c r="G235" s="233" t="s">
        <v>237</v>
      </c>
      <c r="H235" s="234">
        <v>245</v>
      </c>
      <c r="I235" s="235"/>
      <c r="J235" s="236">
        <f>ROUND(I235*H235,2)</f>
        <v>0</v>
      </c>
      <c r="K235" s="237"/>
      <c r="L235" s="238"/>
      <c r="M235" s="239" t="s">
        <v>1</v>
      </c>
      <c r="N235" s="240" t="s">
        <v>41</v>
      </c>
      <c r="O235" s="88"/>
      <c r="P235" s="226">
        <f>O235*H235</f>
        <v>0</v>
      </c>
      <c r="Q235" s="226">
        <v>0</v>
      </c>
      <c r="R235" s="226">
        <f>Q235*H235</f>
        <v>0</v>
      </c>
      <c r="S235" s="226">
        <v>0</v>
      </c>
      <c r="T235" s="227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8" t="s">
        <v>633</v>
      </c>
      <c r="AT235" s="228" t="s">
        <v>193</v>
      </c>
      <c r="AU235" s="228" t="s">
        <v>162</v>
      </c>
      <c r="AY235" s="14" t="s">
        <v>155</v>
      </c>
      <c r="BE235" s="229">
        <f>IF(N235="základná",J235,0)</f>
        <v>0</v>
      </c>
      <c r="BF235" s="229">
        <f>IF(N235="znížená",J235,0)</f>
        <v>0</v>
      </c>
      <c r="BG235" s="229">
        <f>IF(N235="zákl. prenesená",J235,0)</f>
        <v>0</v>
      </c>
      <c r="BH235" s="229">
        <f>IF(N235="zníž. prenesená",J235,0)</f>
        <v>0</v>
      </c>
      <c r="BI235" s="229">
        <f>IF(N235="nulová",J235,0)</f>
        <v>0</v>
      </c>
      <c r="BJ235" s="14" t="s">
        <v>162</v>
      </c>
      <c r="BK235" s="229">
        <f>ROUND(I235*H235,2)</f>
        <v>0</v>
      </c>
      <c r="BL235" s="14" t="s">
        <v>280</v>
      </c>
      <c r="BM235" s="228" t="s">
        <v>1336</v>
      </c>
    </row>
    <row r="236" s="2" customFormat="1" ht="21.75" customHeight="1">
      <c r="A236" s="35"/>
      <c r="B236" s="36"/>
      <c r="C236" s="216" t="s">
        <v>542</v>
      </c>
      <c r="D236" s="216" t="s">
        <v>157</v>
      </c>
      <c r="E236" s="217" t="s">
        <v>1337</v>
      </c>
      <c r="F236" s="218" t="s">
        <v>1338</v>
      </c>
      <c r="G236" s="219" t="s">
        <v>237</v>
      </c>
      <c r="H236" s="220">
        <v>12</v>
      </c>
      <c r="I236" s="221"/>
      <c r="J236" s="222">
        <f>ROUND(I236*H236,2)</f>
        <v>0</v>
      </c>
      <c r="K236" s="223"/>
      <c r="L236" s="41"/>
      <c r="M236" s="224" t="s">
        <v>1</v>
      </c>
      <c r="N236" s="225" t="s">
        <v>41</v>
      </c>
      <c r="O236" s="88"/>
      <c r="P236" s="226">
        <f>O236*H236</f>
        <v>0</v>
      </c>
      <c r="Q236" s="226">
        <v>0</v>
      </c>
      <c r="R236" s="226">
        <f>Q236*H236</f>
        <v>0</v>
      </c>
      <c r="S236" s="226">
        <v>0</v>
      </c>
      <c r="T236" s="22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8" t="s">
        <v>280</v>
      </c>
      <c r="AT236" s="228" t="s">
        <v>157</v>
      </c>
      <c r="AU236" s="228" t="s">
        <v>162</v>
      </c>
      <c r="AY236" s="14" t="s">
        <v>155</v>
      </c>
      <c r="BE236" s="229">
        <f>IF(N236="základná",J236,0)</f>
        <v>0</v>
      </c>
      <c r="BF236" s="229">
        <f>IF(N236="znížená",J236,0)</f>
        <v>0</v>
      </c>
      <c r="BG236" s="229">
        <f>IF(N236="zákl. prenesená",J236,0)</f>
        <v>0</v>
      </c>
      <c r="BH236" s="229">
        <f>IF(N236="zníž. prenesená",J236,0)</f>
        <v>0</v>
      </c>
      <c r="BI236" s="229">
        <f>IF(N236="nulová",J236,0)</f>
        <v>0</v>
      </c>
      <c r="BJ236" s="14" t="s">
        <v>162</v>
      </c>
      <c r="BK236" s="229">
        <f>ROUND(I236*H236,2)</f>
        <v>0</v>
      </c>
      <c r="BL236" s="14" t="s">
        <v>280</v>
      </c>
      <c r="BM236" s="228" t="s">
        <v>1339</v>
      </c>
    </row>
    <row r="237" s="2" customFormat="1" ht="21.75" customHeight="1">
      <c r="A237" s="35"/>
      <c r="B237" s="36"/>
      <c r="C237" s="230" t="s">
        <v>360</v>
      </c>
      <c r="D237" s="230" t="s">
        <v>193</v>
      </c>
      <c r="E237" s="231" t="s">
        <v>1340</v>
      </c>
      <c r="F237" s="232" t="s">
        <v>1341</v>
      </c>
      <c r="G237" s="233" t="s">
        <v>237</v>
      </c>
      <c r="H237" s="234">
        <v>2</v>
      </c>
      <c r="I237" s="235"/>
      <c r="J237" s="236">
        <f>ROUND(I237*H237,2)</f>
        <v>0</v>
      </c>
      <c r="K237" s="237"/>
      <c r="L237" s="238"/>
      <c r="M237" s="239" t="s">
        <v>1</v>
      </c>
      <c r="N237" s="240" t="s">
        <v>41</v>
      </c>
      <c r="O237" s="88"/>
      <c r="P237" s="226">
        <f>O237*H237</f>
        <v>0</v>
      </c>
      <c r="Q237" s="226">
        <v>0</v>
      </c>
      <c r="R237" s="226">
        <f>Q237*H237</f>
        <v>0</v>
      </c>
      <c r="S237" s="226">
        <v>0</v>
      </c>
      <c r="T237" s="22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8" t="s">
        <v>633</v>
      </c>
      <c r="AT237" s="228" t="s">
        <v>193</v>
      </c>
      <c r="AU237" s="228" t="s">
        <v>162</v>
      </c>
      <c r="AY237" s="14" t="s">
        <v>155</v>
      </c>
      <c r="BE237" s="229">
        <f>IF(N237="základná",J237,0)</f>
        <v>0</v>
      </c>
      <c r="BF237" s="229">
        <f>IF(N237="znížená",J237,0)</f>
        <v>0</v>
      </c>
      <c r="BG237" s="229">
        <f>IF(N237="zákl. prenesená",J237,0)</f>
        <v>0</v>
      </c>
      <c r="BH237" s="229">
        <f>IF(N237="zníž. prenesená",J237,0)</f>
        <v>0</v>
      </c>
      <c r="BI237" s="229">
        <f>IF(N237="nulová",J237,0)</f>
        <v>0</v>
      </c>
      <c r="BJ237" s="14" t="s">
        <v>162</v>
      </c>
      <c r="BK237" s="229">
        <f>ROUND(I237*H237,2)</f>
        <v>0</v>
      </c>
      <c r="BL237" s="14" t="s">
        <v>280</v>
      </c>
      <c r="BM237" s="228" t="s">
        <v>1342</v>
      </c>
    </row>
    <row r="238" s="2" customFormat="1" ht="21.75" customHeight="1">
      <c r="A238" s="35"/>
      <c r="B238" s="36"/>
      <c r="C238" s="230" t="s">
        <v>551</v>
      </c>
      <c r="D238" s="230" t="s">
        <v>193</v>
      </c>
      <c r="E238" s="231" t="s">
        <v>1343</v>
      </c>
      <c r="F238" s="232" t="s">
        <v>1344</v>
      </c>
      <c r="G238" s="233" t="s">
        <v>237</v>
      </c>
      <c r="H238" s="234">
        <v>4</v>
      </c>
      <c r="I238" s="235"/>
      <c r="J238" s="236">
        <f>ROUND(I238*H238,2)</f>
        <v>0</v>
      </c>
      <c r="K238" s="237"/>
      <c r="L238" s="238"/>
      <c r="M238" s="239" t="s">
        <v>1</v>
      </c>
      <c r="N238" s="240" t="s">
        <v>41</v>
      </c>
      <c r="O238" s="88"/>
      <c r="P238" s="226">
        <f>O238*H238</f>
        <v>0</v>
      </c>
      <c r="Q238" s="226">
        <v>0</v>
      </c>
      <c r="R238" s="226">
        <f>Q238*H238</f>
        <v>0</v>
      </c>
      <c r="S238" s="226">
        <v>0</v>
      </c>
      <c r="T238" s="227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8" t="s">
        <v>633</v>
      </c>
      <c r="AT238" s="228" t="s">
        <v>193</v>
      </c>
      <c r="AU238" s="228" t="s">
        <v>162</v>
      </c>
      <c r="AY238" s="14" t="s">
        <v>155</v>
      </c>
      <c r="BE238" s="229">
        <f>IF(N238="základná",J238,0)</f>
        <v>0</v>
      </c>
      <c r="BF238" s="229">
        <f>IF(N238="znížená",J238,0)</f>
        <v>0</v>
      </c>
      <c r="BG238" s="229">
        <f>IF(N238="zákl. prenesená",J238,0)</f>
        <v>0</v>
      </c>
      <c r="BH238" s="229">
        <f>IF(N238="zníž. prenesená",J238,0)</f>
        <v>0</v>
      </c>
      <c r="BI238" s="229">
        <f>IF(N238="nulová",J238,0)</f>
        <v>0</v>
      </c>
      <c r="BJ238" s="14" t="s">
        <v>162</v>
      </c>
      <c r="BK238" s="229">
        <f>ROUND(I238*H238,2)</f>
        <v>0</v>
      </c>
      <c r="BL238" s="14" t="s">
        <v>280</v>
      </c>
      <c r="BM238" s="228" t="s">
        <v>1345</v>
      </c>
    </row>
    <row r="239" s="2" customFormat="1" ht="21.75" customHeight="1">
      <c r="A239" s="35"/>
      <c r="B239" s="36"/>
      <c r="C239" s="230" t="s">
        <v>364</v>
      </c>
      <c r="D239" s="230" t="s">
        <v>193</v>
      </c>
      <c r="E239" s="231" t="s">
        <v>1346</v>
      </c>
      <c r="F239" s="232" t="s">
        <v>1347</v>
      </c>
      <c r="G239" s="233" t="s">
        <v>237</v>
      </c>
      <c r="H239" s="234">
        <v>6</v>
      </c>
      <c r="I239" s="235"/>
      <c r="J239" s="236">
        <f>ROUND(I239*H239,2)</f>
        <v>0</v>
      </c>
      <c r="K239" s="237"/>
      <c r="L239" s="238"/>
      <c r="M239" s="239" t="s">
        <v>1</v>
      </c>
      <c r="N239" s="240" t="s">
        <v>41</v>
      </c>
      <c r="O239" s="88"/>
      <c r="P239" s="226">
        <f>O239*H239</f>
        <v>0</v>
      </c>
      <c r="Q239" s="226">
        <v>0</v>
      </c>
      <c r="R239" s="226">
        <f>Q239*H239</f>
        <v>0</v>
      </c>
      <c r="S239" s="226">
        <v>0</v>
      </c>
      <c r="T239" s="227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8" t="s">
        <v>633</v>
      </c>
      <c r="AT239" s="228" t="s">
        <v>193</v>
      </c>
      <c r="AU239" s="228" t="s">
        <v>162</v>
      </c>
      <c r="AY239" s="14" t="s">
        <v>155</v>
      </c>
      <c r="BE239" s="229">
        <f>IF(N239="základná",J239,0)</f>
        <v>0</v>
      </c>
      <c r="BF239" s="229">
        <f>IF(N239="znížená",J239,0)</f>
        <v>0</v>
      </c>
      <c r="BG239" s="229">
        <f>IF(N239="zákl. prenesená",J239,0)</f>
        <v>0</v>
      </c>
      <c r="BH239" s="229">
        <f>IF(N239="zníž. prenesená",J239,0)</f>
        <v>0</v>
      </c>
      <c r="BI239" s="229">
        <f>IF(N239="nulová",J239,0)</f>
        <v>0</v>
      </c>
      <c r="BJ239" s="14" t="s">
        <v>162</v>
      </c>
      <c r="BK239" s="229">
        <f>ROUND(I239*H239,2)</f>
        <v>0</v>
      </c>
      <c r="BL239" s="14" t="s">
        <v>280</v>
      </c>
      <c r="BM239" s="228" t="s">
        <v>1348</v>
      </c>
    </row>
    <row r="240" s="2" customFormat="1" ht="16.5" customHeight="1">
      <c r="A240" s="35"/>
      <c r="B240" s="36"/>
      <c r="C240" s="216" t="s">
        <v>558</v>
      </c>
      <c r="D240" s="216" t="s">
        <v>157</v>
      </c>
      <c r="E240" s="217" t="s">
        <v>1349</v>
      </c>
      <c r="F240" s="218" t="s">
        <v>1350</v>
      </c>
      <c r="G240" s="219" t="s">
        <v>237</v>
      </c>
      <c r="H240" s="220">
        <v>6</v>
      </c>
      <c r="I240" s="221"/>
      <c r="J240" s="222">
        <f>ROUND(I240*H240,2)</f>
        <v>0</v>
      </c>
      <c r="K240" s="223"/>
      <c r="L240" s="41"/>
      <c r="M240" s="224" t="s">
        <v>1</v>
      </c>
      <c r="N240" s="225" t="s">
        <v>41</v>
      </c>
      <c r="O240" s="88"/>
      <c r="P240" s="226">
        <f>O240*H240</f>
        <v>0</v>
      </c>
      <c r="Q240" s="226">
        <v>0</v>
      </c>
      <c r="R240" s="226">
        <f>Q240*H240</f>
        <v>0</v>
      </c>
      <c r="S240" s="226">
        <v>0</v>
      </c>
      <c r="T240" s="22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8" t="s">
        <v>280</v>
      </c>
      <c r="AT240" s="228" t="s">
        <v>157</v>
      </c>
      <c r="AU240" s="228" t="s">
        <v>162</v>
      </c>
      <c r="AY240" s="14" t="s">
        <v>155</v>
      </c>
      <c r="BE240" s="229">
        <f>IF(N240="základná",J240,0)</f>
        <v>0</v>
      </c>
      <c r="BF240" s="229">
        <f>IF(N240="znížená",J240,0)</f>
        <v>0</v>
      </c>
      <c r="BG240" s="229">
        <f>IF(N240="zákl. prenesená",J240,0)</f>
        <v>0</v>
      </c>
      <c r="BH240" s="229">
        <f>IF(N240="zníž. prenesená",J240,0)</f>
        <v>0</v>
      </c>
      <c r="BI240" s="229">
        <f>IF(N240="nulová",J240,0)</f>
        <v>0</v>
      </c>
      <c r="BJ240" s="14" t="s">
        <v>162</v>
      </c>
      <c r="BK240" s="229">
        <f>ROUND(I240*H240,2)</f>
        <v>0</v>
      </c>
      <c r="BL240" s="14" t="s">
        <v>280</v>
      </c>
      <c r="BM240" s="228" t="s">
        <v>1351</v>
      </c>
    </row>
    <row r="241" s="2" customFormat="1" ht="16.5" customHeight="1">
      <c r="A241" s="35"/>
      <c r="B241" s="36"/>
      <c r="C241" s="230" t="s">
        <v>368</v>
      </c>
      <c r="D241" s="230" t="s">
        <v>193</v>
      </c>
      <c r="E241" s="231" t="s">
        <v>1352</v>
      </c>
      <c r="F241" s="232" t="s">
        <v>1353</v>
      </c>
      <c r="G241" s="233" t="s">
        <v>237</v>
      </c>
      <c r="H241" s="234">
        <v>6</v>
      </c>
      <c r="I241" s="235"/>
      <c r="J241" s="236">
        <f>ROUND(I241*H241,2)</f>
        <v>0</v>
      </c>
      <c r="K241" s="237"/>
      <c r="L241" s="238"/>
      <c r="M241" s="239" t="s">
        <v>1</v>
      </c>
      <c r="N241" s="240" t="s">
        <v>41</v>
      </c>
      <c r="O241" s="88"/>
      <c r="P241" s="226">
        <f>O241*H241</f>
        <v>0</v>
      </c>
      <c r="Q241" s="226">
        <v>0</v>
      </c>
      <c r="R241" s="226">
        <f>Q241*H241</f>
        <v>0</v>
      </c>
      <c r="S241" s="226">
        <v>0</v>
      </c>
      <c r="T241" s="227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8" t="s">
        <v>633</v>
      </c>
      <c r="AT241" s="228" t="s">
        <v>193</v>
      </c>
      <c r="AU241" s="228" t="s">
        <v>162</v>
      </c>
      <c r="AY241" s="14" t="s">
        <v>155</v>
      </c>
      <c r="BE241" s="229">
        <f>IF(N241="základná",J241,0)</f>
        <v>0</v>
      </c>
      <c r="BF241" s="229">
        <f>IF(N241="znížená",J241,0)</f>
        <v>0</v>
      </c>
      <c r="BG241" s="229">
        <f>IF(N241="zákl. prenesená",J241,0)</f>
        <v>0</v>
      </c>
      <c r="BH241" s="229">
        <f>IF(N241="zníž. prenesená",J241,0)</f>
        <v>0</v>
      </c>
      <c r="BI241" s="229">
        <f>IF(N241="nulová",J241,0)</f>
        <v>0</v>
      </c>
      <c r="BJ241" s="14" t="s">
        <v>162</v>
      </c>
      <c r="BK241" s="229">
        <f>ROUND(I241*H241,2)</f>
        <v>0</v>
      </c>
      <c r="BL241" s="14" t="s">
        <v>280</v>
      </c>
      <c r="BM241" s="228" t="s">
        <v>1354</v>
      </c>
    </row>
    <row r="242" s="2" customFormat="1" ht="16.5" customHeight="1">
      <c r="A242" s="35"/>
      <c r="B242" s="36"/>
      <c r="C242" s="216" t="s">
        <v>565</v>
      </c>
      <c r="D242" s="216" t="s">
        <v>157</v>
      </c>
      <c r="E242" s="217" t="s">
        <v>1355</v>
      </c>
      <c r="F242" s="218" t="s">
        <v>1356</v>
      </c>
      <c r="G242" s="219" t="s">
        <v>237</v>
      </c>
      <c r="H242" s="220">
        <v>8</v>
      </c>
      <c r="I242" s="221"/>
      <c r="J242" s="222">
        <f>ROUND(I242*H242,2)</f>
        <v>0</v>
      </c>
      <c r="K242" s="223"/>
      <c r="L242" s="41"/>
      <c r="M242" s="224" t="s">
        <v>1</v>
      </c>
      <c r="N242" s="225" t="s">
        <v>41</v>
      </c>
      <c r="O242" s="88"/>
      <c r="P242" s="226">
        <f>O242*H242</f>
        <v>0</v>
      </c>
      <c r="Q242" s="226">
        <v>0</v>
      </c>
      <c r="R242" s="226">
        <f>Q242*H242</f>
        <v>0</v>
      </c>
      <c r="S242" s="226">
        <v>0</v>
      </c>
      <c r="T242" s="22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8" t="s">
        <v>280</v>
      </c>
      <c r="AT242" s="228" t="s">
        <v>157</v>
      </c>
      <c r="AU242" s="228" t="s">
        <v>162</v>
      </c>
      <c r="AY242" s="14" t="s">
        <v>155</v>
      </c>
      <c r="BE242" s="229">
        <f>IF(N242="základná",J242,0)</f>
        <v>0</v>
      </c>
      <c r="BF242" s="229">
        <f>IF(N242="znížená",J242,0)</f>
        <v>0</v>
      </c>
      <c r="BG242" s="229">
        <f>IF(N242="zákl. prenesená",J242,0)</f>
        <v>0</v>
      </c>
      <c r="BH242" s="229">
        <f>IF(N242="zníž. prenesená",J242,0)</f>
        <v>0</v>
      </c>
      <c r="BI242" s="229">
        <f>IF(N242="nulová",J242,0)</f>
        <v>0</v>
      </c>
      <c r="BJ242" s="14" t="s">
        <v>162</v>
      </c>
      <c r="BK242" s="229">
        <f>ROUND(I242*H242,2)</f>
        <v>0</v>
      </c>
      <c r="BL242" s="14" t="s">
        <v>280</v>
      </c>
      <c r="BM242" s="228" t="s">
        <v>1357</v>
      </c>
    </row>
    <row r="243" s="2" customFormat="1" ht="21.75" customHeight="1">
      <c r="A243" s="35"/>
      <c r="B243" s="36"/>
      <c r="C243" s="230" t="s">
        <v>372</v>
      </c>
      <c r="D243" s="230" t="s">
        <v>193</v>
      </c>
      <c r="E243" s="231" t="s">
        <v>1358</v>
      </c>
      <c r="F243" s="232" t="s">
        <v>1359</v>
      </c>
      <c r="G243" s="233" t="s">
        <v>237</v>
      </c>
      <c r="H243" s="234">
        <v>8</v>
      </c>
      <c r="I243" s="235"/>
      <c r="J243" s="236">
        <f>ROUND(I243*H243,2)</f>
        <v>0</v>
      </c>
      <c r="K243" s="237"/>
      <c r="L243" s="238"/>
      <c r="M243" s="239" t="s">
        <v>1</v>
      </c>
      <c r="N243" s="240" t="s">
        <v>41</v>
      </c>
      <c r="O243" s="88"/>
      <c r="P243" s="226">
        <f>O243*H243</f>
        <v>0</v>
      </c>
      <c r="Q243" s="226">
        <v>0</v>
      </c>
      <c r="R243" s="226">
        <f>Q243*H243</f>
        <v>0</v>
      </c>
      <c r="S243" s="226">
        <v>0</v>
      </c>
      <c r="T243" s="227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8" t="s">
        <v>633</v>
      </c>
      <c r="AT243" s="228" t="s">
        <v>193</v>
      </c>
      <c r="AU243" s="228" t="s">
        <v>162</v>
      </c>
      <c r="AY243" s="14" t="s">
        <v>155</v>
      </c>
      <c r="BE243" s="229">
        <f>IF(N243="základná",J243,0)</f>
        <v>0</v>
      </c>
      <c r="BF243" s="229">
        <f>IF(N243="znížená",J243,0)</f>
        <v>0</v>
      </c>
      <c r="BG243" s="229">
        <f>IF(N243="zákl. prenesená",J243,0)</f>
        <v>0</v>
      </c>
      <c r="BH243" s="229">
        <f>IF(N243="zníž. prenesená",J243,0)</f>
        <v>0</v>
      </c>
      <c r="BI243" s="229">
        <f>IF(N243="nulová",J243,0)</f>
        <v>0</v>
      </c>
      <c r="BJ243" s="14" t="s">
        <v>162</v>
      </c>
      <c r="BK243" s="229">
        <f>ROUND(I243*H243,2)</f>
        <v>0</v>
      </c>
      <c r="BL243" s="14" t="s">
        <v>280</v>
      </c>
      <c r="BM243" s="228" t="s">
        <v>1360</v>
      </c>
    </row>
    <row r="244" s="2" customFormat="1" ht="21.75" customHeight="1">
      <c r="A244" s="35"/>
      <c r="B244" s="36"/>
      <c r="C244" s="216" t="s">
        <v>574</v>
      </c>
      <c r="D244" s="216" t="s">
        <v>157</v>
      </c>
      <c r="E244" s="217" t="s">
        <v>1361</v>
      </c>
      <c r="F244" s="218" t="s">
        <v>1362</v>
      </c>
      <c r="G244" s="219" t="s">
        <v>237</v>
      </c>
      <c r="H244" s="220">
        <v>29</v>
      </c>
      <c r="I244" s="221"/>
      <c r="J244" s="222">
        <f>ROUND(I244*H244,2)</f>
        <v>0</v>
      </c>
      <c r="K244" s="223"/>
      <c r="L244" s="41"/>
      <c r="M244" s="224" t="s">
        <v>1</v>
      </c>
      <c r="N244" s="225" t="s">
        <v>41</v>
      </c>
      <c r="O244" s="88"/>
      <c r="P244" s="226">
        <f>O244*H244</f>
        <v>0</v>
      </c>
      <c r="Q244" s="226">
        <v>0</v>
      </c>
      <c r="R244" s="226">
        <f>Q244*H244</f>
        <v>0</v>
      </c>
      <c r="S244" s="226">
        <v>0</v>
      </c>
      <c r="T244" s="22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8" t="s">
        <v>280</v>
      </c>
      <c r="AT244" s="228" t="s">
        <v>157</v>
      </c>
      <c r="AU244" s="228" t="s">
        <v>162</v>
      </c>
      <c r="AY244" s="14" t="s">
        <v>155</v>
      </c>
      <c r="BE244" s="229">
        <f>IF(N244="základná",J244,0)</f>
        <v>0</v>
      </c>
      <c r="BF244" s="229">
        <f>IF(N244="znížená",J244,0)</f>
        <v>0</v>
      </c>
      <c r="BG244" s="229">
        <f>IF(N244="zákl. prenesená",J244,0)</f>
        <v>0</v>
      </c>
      <c r="BH244" s="229">
        <f>IF(N244="zníž. prenesená",J244,0)</f>
        <v>0</v>
      </c>
      <c r="BI244" s="229">
        <f>IF(N244="nulová",J244,0)</f>
        <v>0</v>
      </c>
      <c r="BJ244" s="14" t="s">
        <v>162</v>
      </c>
      <c r="BK244" s="229">
        <f>ROUND(I244*H244,2)</f>
        <v>0</v>
      </c>
      <c r="BL244" s="14" t="s">
        <v>280</v>
      </c>
      <c r="BM244" s="228" t="s">
        <v>1363</v>
      </c>
    </row>
    <row r="245" s="2" customFormat="1" ht="16.5" customHeight="1">
      <c r="A245" s="35"/>
      <c r="B245" s="36"/>
      <c r="C245" s="230" t="s">
        <v>375</v>
      </c>
      <c r="D245" s="230" t="s">
        <v>193</v>
      </c>
      <c r="E245" s="231" t="s">
        <v>1364</v>
      </c>
      <c r="F245" s="232" t="s">
        <v>1365</v>
      </c>
      <c r="G245" s="233" t="s">
        <v>237</v>
      </c>
      <c r="H245" s="234">
        <v>29</v>
      </c>
      <c r="I245" s="235"/>
      <c r="J245" s="236">
        <f>ROUND(I245*H245,2)</f>
        <v>0</v>
      </c>
      <c r="K245" s="237"/>
      <c r="L245" s="238"/>
      <c r="M245" s="239" t="s">
        <v>1</v>
      </c>
      <c r="N245" s="240" t="s">
        <v>41</v>
      </c>
      <c r="O245" s="88"/>
      <c r="P245" s="226">
        <f>O245*H245</f>
        <v>0</v>
      </c>
      <c r="Q245" s="226">
        <v>0</v>
      </c>
      <c r="R245" s="226">
        <f>Q245*H245</f>
        <v>0</v>
      </c>
      <c r="S245" s="226">
        <v>0</v>
      </c>
      <c r="T245" s="227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8" t="s">
        <v>633</v>
      </c>
      <c r="AT245" s="228" t="s">
        <v>193</v>
      </c>
      <c r="AU245" s="228" t="s">
        <v>162</v>
      </c>
      <c r="AY245" s="14" t="s">
        <v>155</v>
      </c>
      <c r="BE245" s="229">
        <f>IF(N245="základná",J245,0)</f>
        <v>0</v>
      </c>
      <c r="BF245" s="229">
        <f>IF(N245="znížená",J245,0)</f>
        <v>0</v>
      </c>
      <c r="BG245" s="229">
        <f>IF(N245="zákl. prenesená",J245,0)</f>
        <v>0</v>
      </c>
      <c r="BH245" s="229">
        <f>IF(N245="zníž. prenesená",J245,0)</f>
        <v>0</v>
      </c>
      <c r="BI245" s="229">
        <f>IF(N245="nulová",J245,0)</f>
        <v>0</v>
      </c>
      <c r="BJ245" s="14" t="s">
        <v>162</v>
      </c>
      <c r="BK245" s="229">
        <f>ROUND(I245*H245,2)</f>
        <v>0</v>
      </c>
      <c r="BL245" s="14" t="s">
        <v>280</v>
      </c>
      <c r="BM245" s="228" t="s">
        <v>1366</v>
      </c>
    </row>
    <row r="246" s="2" customFormat="1" ht="16.5" customHeight="1">
      <c r="A246" s="35"/>
      <c r="B246" s="36"/>
      <c r="C246" s="216" t="s">
        <v>581</v>
      </c>
      <c r="D246" s="216" t="s">
        <v>157</v>
      </c>
      <c r="E246" s="217" t="s">
        <v>1367</v>
      </c>
      <c r="F246" s="218" t="s">
        <v>1368</v>
      </c>
      <c r="G246" s="219" t="s">
        <v>237</v>
      </c>
      <c r="H246" s="220">
        <v>52</v>
      </c>
      <c r="I246" s="221"/>
      <c r="J246" s="222">
        <f>ROUND(I246*H246,2)</f>
        <v>0</v>
      </c>
      <c r="K246" s="223"/>
      <c r="L246" s="41"/>
      <c r="M246" s="224" t="s">
        <v>1</v>
      </c>
      <c r="N246" s="225" t="s">
        <v>41</v>
      </c>
      <c r="O246" s="88"/>
      <c r="P246" s="226">
        <f>O246*H246</f>
        <v>0</v>
      </c>
      <c r="Q246" s="226">
        <v>0</v>
      </c>
      <c r="R246" s="226">
        <f>Q246*H246</f>
        <v>0</v>
      </c>
      <c r="S246" s="226">
        <v>0</v>
      </c>
      <c r="T246" s="22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8" t="s">
        <v>280</v>
      </c>
      <c r="AT246" s="228" t="s">
        <v>157</v>
      </c>
      <c r="AU246" s="228" t="s">
        <v>162</v>
      </c>
      <c r="AY246" s="14" t="s">
        <v>155</v>
      </c>
      <c r="BE246" s="229">
        <f>IF(N246="základná",J246,0)</f>
        <v>0</v>
      </c>
      <c r="BF246" s="229">
        <f>IF(N246="znížená",J246,0)</f>
        <v>0</v>
      </c>
      <c r="BG246" s="229">
        <f>IF(N246="zákl. prenesená",J246,0)</f>
        <v>0</v>
      </c>
      <c r="BH246" s="229">
        <f>IF(N246="zníž. prenesená",J246,0)</f>
        <v>0</v>
      </c>
      <c r="BI246" s="229">
        <f>IF(N246="nulová",J246,0)</f>
        <v>0</v>
      </c>
      <c r="BJ246" s="14" t="s">
        <v>162</v>
      </c>
      <c r="BK246" s="229">
        <f>ROUND(I246*H246,2)</f>
        <v>0</v>
      </c>
      <c r="BL246" s="14" t="s">
        <v>280</v>
      </c>
      <c r="BM246" s="228" t="s">
        <v>1369</v>
      </c>
    </row>
    <row r="247" s="2" customFormat="1" ht="21.75" customHeight="1">
      <c r="A247" s="35"/>
      <c r="B247" s="36"/>
      <c r="C247" s="230" t="s">
        <v>379</v>
      </c>
      <c r="D247" s="230" t="s">
        <v>193</v>
      </c>
      <c r="E247" s="231" t="s">
        <v>1370</v>
      </c>
      <c r="F247" s="232" t="s">
        <v>1371</v>
      </c>
      <c r="G247" s="233" t="s">
        <v>237</v>
      </c>
      <c r="H247" s="234">
        <v>52</v>
      </c>
      <c r="I247" s="235"/>
      <c r="J247" s="236">
        <f>ROUND(I247*H247,2)</f>
        <v>0</v>
      </c>
      <c r="K247" s="237"/>
      <c r="L247" s="238"/>
      <c r="M247" s="239" t="s">
        <v>1</v>
      </c>
      <c r="N247" s="240" t="s">
        <v>41</v>
      </c>
      <c r="O247" s="88"/>
      <c r="P247" s="226">
        <f>O247*H247</f>
        <v>0</v>
      </c>
      <c r="Q247" s="226">
        <v>0</v>
      </c>
      <c r="R247" s="226">
        <f>Q247*H247</f>
        <v>0</v>
      </c>
      <c r="S247" s="226">
        <v>0</v>
      </c>
      <c r="T247" s="227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8" t="s">
        <v>633</v>
      </c>
      <c r="AT247" s="228" t="s">
        <v>193</v>
      </c>
      <c r="AU247" s="228" t="s">
        <v>162</v>
      </c>
      <c r="AY247" s="14" t="s">
        <v>155</v>
      </c>
      <c r="BE247" s="229">
        <f>IF(N247="základná",J247,0)</f>
        <v>0</v>
      </c>
      <c r="BF247" s="229">
        <f>IF(N247="znížená",J247,0)</f>
        <v>0</v>
      </c>
      <c r="BG247" s="229">
        <f>IF(N247="zákl. prenesená",J247,0)</f>
        <v>0</v>
      </c>
      <c r="BH247" s="229">
        <f>IF(N247="zníž. prenesená",J247,0)</f>
        <v>0</v>
      </c>
      <c r="BI247" s="229">
        <f>IF(N247="nulová",J247,0)</f>
        <v>0</v>
      </c>
      <c r="BJ247" s="14" t="s">
        <v>162</v>
      </c>
      <c r="BK247" s="229">
        <f>ROUND(I247*H247,2)</f>
        <v>0</v>
      </c>
      <c r="BL247" s="14" t="s">
        <v>280</v>
      </c>
      <c r="BM247" s="228" t="s">
        <v>1372</v>
      </c>
    </row>
    <row r="248" s="2" customFormat="1" ht="16.5" customHeight="1">
      <c r="A248" s="35"/>
      <c r="B248" s="36"/>
      <c r="C248" s="216" t="s">
        <v>588</v>
      </c>
      <c r="D248" s="216" t="s">
        <v>157</v>
      </c>
      <c r="E248" s="217" t="s">
        <v>1373</v>
      </c>
      <c r="F248" s="218" t="s">
        <v>1374</v>
      </c>
      <c r="G248" s="219" t="s">
        <v>237</v>
      </c>
      <c r="H248" s="220">
        <v>26</v>
      </c>
      <c r="I248" s="221"/>
      <c r="J248" s="222">
        <f>ROUND(I248*H248,2)</f>
        <v>0</v>
      </c>
      <c r="K248" s="223"/>
      <c r="L248" s="41"/>
      <c r="M248" s="224" t="s">
        <v>1</v>
      </c>
      <c r="N248" s="225" t="s">
        <v>41</v>
      </c>
      <c r="O248" s="88"/>
      <c r="P248" s="226">
        <f>O248*H248</f>
        <v>0</v>
      </c>
      <c r="Q248" s="226">
        <v>0</v>
      </c>
      <c r="R248" s="226">
        <f>Q248*H248</f>
        <v>0</v>
      </c>
      <c r="S248" s="226">
        <v>0</v>
      </c>
      <c r="T248" s="227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28" t="s">
        <v>280</v>
      </c>
      <c r="AT248" s="228" t="s">
        <v>157</v>
      </c>
      <c r="AU248" s="228" t="s">
        <v>162</v>
      </c>
      <c r="AY248" s="14" t="s">
        <v>155</v>
      </c>
      <c r="BE248" s="229">
        <f>IF(N248="základná",J248,0)</f>
        <v>0</v>
      </c>
      <c r="BF248" s="229">
        <f>IF(N248="znížená",J248,0)</f>
        <v>0</v>
      </c>
      <c r="BG248" s="229">
        <f>IF(N248="zákl. prenesená",J248,0)</f>
        <v>0</v>
      </c>
      <c r="BH248" s="229">
        <f>IF(N248="zníž. prenesená",J248,0)</f>
        <v>0</v>
      </c>
      <c r="BI248" s="229">
        <f>IF(N248="nulová",J248,0)</f>
        <v>0</v>
      </c>
      <c r="BJ248" s="14" t="s">
        <v>162</v>
      </c>
      <c r="BK248" s="229">
        <f>ROUND(I248*H248,2)</f>
        <v>0</v>
      </c>
      <c r="BL248" s="14" t="s">
        <v>280</v>
      </c>
      <c r="BM248" s="228" t="s">
        <v>1375</v>
      </c>
    </row>
    <row r="249" s="2" customFormat="1" ht="16.5" customHeight="1">
      <c r="A249" s="35"/>
      <c r="B249" s="36"/>
      <c r="C249" s="230" t="s">
        <v>382</v>
      </c>
      <c r="D249" s="230" t="s">
        <v>193</v>
      </c>
      <c r="E249" s="231" t="s">
        <v>1376</v>
      </c>
      <c r="F249" s="232" t="s">
        <v>1377</v>
      </c>
      <c r="G249" s="233" t="s">
        <v>237</v>
      </c>
      <c r="H249" s="234">
        <v>26</v>
      </c>
      <c r="I249" s="235"/>
      <c r="J249" s="236">
        <f>ROUND(I249*H249,2)</f>
        <v>0</v>
      </c>
      <c r="K249" s="237"/>
      <c r="L249" s="238"/>
      <c r="M249" s="239" t="s">
        <v>1</v>
      </c>
      <c r="N249" s="240" t="s">
        <v>41</v>
      </c>
      <c r="O249" s="88"/>
      <c r="P249" s="226">
        <f>O249*H249</f>
        <v>0</v>
      </c>
      <c r="Q249" s="226">
        <v>0</v>
      </c>
      <c r="R249" s="226">
        <f>Q249*H249</f>
        <v>0</v>
      </c>
      <c r="S249" s="226">
        <v>0</v>
      </c>
      <c r="T249" s="22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8" t="s">
        <v>633</v>
      </c>
      <c r="AT249" s="228" t="s">
        <v>193</v>
      </c>
      <c r="AU249" s="228" t="s">
        <v>162</v>
      </c>
      <c r="AY249" s="14" t="s">
        <v>155</v>
      </c>
      <c r="BE249" s="229">
        <f>IF(N249="základná",J249,0)</f>
        <v>0</v>
      </c>
      <c r="BF249" s="229">
        <f>IF(N249="znížená",J249,0)</f>
        <v>0</v>
      </c>
      <c r="BG249" s="229">
        <f>IF(N249="zákl. prenesená",J249,0)</f>
        <v>0</v>
      </c>
      <c r="BH249" s="229">
        <f>IF(N249="zníž. prenesená",J249,0)</f>
        <v>0</v>
      </c>
      <c r="BI249" s="229">
        <f>IF(N249="nulová",J249,0)</f>
        <v>0</v>
      </c>
      <c r="BJ249" s="14" t="s">
        <v>162</v>
      </c>
      <c r="BK249" s="229">
        <f>ROUND(I249*H249,2)</f>
        <v>0</v>
      </c>
      <c r="BL249" s="14" t="s">
        <v>280</v>
      </c>
      <c r="BM249" s="228" t="s">
        <v>1378</v>
      </c>
    </row>
    <row r="250" s="2" customFormat="1" ht="16.5" customHeight="1">
      <c r="A250" s="35"/>
      <c r="B250" s="36"/>
      <c r="C250" s="216" t="s">
        <v>595</v>
      </c>
      <c r="D250" s="216" t="s">
        <v>157</v>
      </c>
      <c r="E250" s="217" t="s">
        <v>1379</v>
      </c>
      <c r="F250" s="218" t="s">
        <v>1380</v>
      </c>
      <c r="G250" s="219" t="s">
        <v>237</v>
      </c>
      <c r="H250" s="220">
        <v>20</v>
      </c>
      <c r="I250" s="221"/>
      <c r="J250" s="222">
        <f>ROUND(I250*H250,2)</f>
        <v>0</v>
      </c>
      <c r="K250" s="223"/>
      <c r="L250" s="41"/>
      <c r="M250" s="224" t="s">
        <v>1</v>
      </c>
      <c r="N250" s="225" t="s">
        <v>41</v>
      </c>
      <c r="O250" s="88"/>
      <c r="P250" s="226">
        <f>O250*H250</f>
        <v>0</v>
      </c>
      <c r="Q250" s="226">
        <v>0</v>
      </c>
      <c r="R250" s="226">
        <f>Q250*H250</f>
        <v>0</v>
      </c>
      <c r="S250" s="226">
        <v>0</v>
      </c>
      <c r="T250" s="227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28" t="s">
        <v>280</v>
      </c>
      <c r="AT250" s="228" t="s">
        <v>157</v>
      </c>
      <c r="AU250" s="228" t="s">
        <v>162</v>
      </c>
      <c r="AY250" s="14" t="s">
        <v>155</v>
      </c>
      <c r="BE250" s="229">
        <f>IF(N250="základná",J250,0)</f>
        <v>0</v>
      </c>
      <c r="BF250" s="229">
        <f>IF(N250="znížená",J250,0)</f>
        <v>0</v>
      </c>
      <c r="BG250" s="229">
        <f>IF(N250="zákl. prenesená",J250,0)</f>
        <v>0</v>
      </c>
      <c r="BH250" s="229">
        <f>IF(N250="zníž. prenesená",J250,0)</f>
        <v>0</v>
      </c>
      <c r="BI250" s="229">
        <f>IF(N250="nulová",J250,0)</f>
        <v>0</v>
      </c>
      <c r="BJ250" s="14" t="s">
        <v>162</v>
      </c>
      <c r="BK250" s="229">
        <f>ROUND(I250*H250,2)</f>
        <v>0</v>
      </c>
      <c r="BL250" s="14" t="s">
        <v>280</v>
      </c>
      <c r="BM250" s="228" t="s">
        <v>1381</v>
      </c>
    </row>
    <row r="251" s="2" customFormat="1" ht="16.5" customHeight="1">
      <c r="A251" s="35"/>
      <c r="B251" s="36"/>
      <c r="C251" s="230" t="s">
        <v>386</v>
      </c>
      <c r="D251" s="230" t="s">
        <v>193</v>
      </c>
      <c r="E251" s="231" t="s">
        <v>1382</v>
      </c>
      <c r="F251" s="232" t="s">
        <v>1383</v>
      </c>
      <c r="G251" s="233" t="s">
        <v>237</v>
      </c>
      <c r="H251" s="234">
        <v>20</v>
      </c>
      <c r="I251" s="235"/>
      <c r="J251" s="236">
        <f>ROUND(I251*H251,2)</f>
        <v>0</v>
      </c>
      <c r="K251" s="237"/>
      <c r="L251" s="238"/>
      <c r="M251" s="239" t="s">
        <v>1</v>
      </c>
      <c r="N251" s="240" t="s">
        <v>41</v>
      </c>
      <c r="O251" s="88"/>
      <c r="P251" s="226">
        <f>O251*H251</f>
        <v>0</v>
      </c>
      <c r="Q251" s="226">
        <v>0</v>
      </c>
      <c r="R251" s="226">
        <f>Q251*H251</f>
        <v>0</v>
      </c>
      <c r="S251" s="226">
        <v>0</v>
      </c>
      <c r="T251" s="227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8" t="s">
        <v>633</v>
      </c>
      <c r="AT251" s="228" t="s">
        <v>193</v>
      </c>
      <c r="AU251" s="228" t="s">
        <v>162</v>
      </c>
      <c r="AY251" s="14" t="s">
        <v>155</v>
      </c>
      <c r="BE251" s="229">
        <f>IF(N251="základná",J251,0)</f>
        <v>0</v>
      </c>
      <c r="BF251" s="229">
        <f>IF(N251="znížená",J251,0)</f>
        <v>0</v>
      </c>
      <c r="BG251" s="229">
        <f>IF(N251="zákl. prenesená",J251,0)</f>
        <v>0</v>
      </c>
      <c r="BH251" s="229">
        <f>IF(N251="zníž. prenesená",J251,0)</f>
        <v>0</v>
      </c>
      <c r="BI251" s="229">
        <f>IF(N251="nulová",J251,0)</f>
        <v>0</v>
      </c>
      <c r="BJ251" s="14" t="s">
        <v>162</v>
      </c>
      <c r="BK251" s="229">
        <f>ROUND(I251*H251,2)</f>
        <v>0</v>
      </c>
      <c r="BL251" s="14" t="s">
        <v>280</v>
      </c>
      <c r="BM251" s="228" t="s">
        <v>1384</v>
      </c>
    </row>
    <row r="252" s="2" customFormat="1" ht="16.5" customHeight="1">
      <c r="A252" s="35"/>
      <c r="B252" s="36"/>
      <c r="C252" s="216" t="s">
        <v>602</v>
      </c>
      <c r="D252" s="216" t="s">
        <v>157</v>
      </c>
      <c r="E252" s="217" t="s">
        <v>1385</v>
      </c>
      <c r="F252" s="218" t="s">
        <v>1386</v>
      </c>
      <c r="G252" s="219" t="s">
        <v>237</v>
      </c>
      <c r="H252" s="220">
        <v>30</v>
      </c>
      <c r="I252" s="221"/>
      <c r="J252" s="222">
        <f>ROUND(I252*H252,2)</f>
        <v>0</v>
      </c>
      <c r="K252" s="223"/>
      <c r="L252" s="41"/>
      <c r="M252" s="224" t="s">
        <v>1</v>
      </c>
      <c r="N252" s="225" t="s">
        <v>41</v>
      </c>
      <c r="O252" s="88"/>
      <c r="P252" s="226">
        <f>O252*H252</f>
        <v>0</v>
      </c>
      <c r="Q252" s="226">
        <v>0</v>
      </c>
      <c r="R252" s="226">
        <f>Q252*H252</f>
        <v>0</v>
      </c>
      <c r="S252" s="226">
        <v>0</v>
      </c>
      <c r="T252" s="227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8" t="s">
        <v>280</v>
      </c>
      <c r="AT252" s="228" t="s">
        <v>157</v>
      </c>
      <c r="AU252" s="228" t="s">
        <v>162</v>
      </c>
      <c r="AY252" s="14" t="s">
        <v>155</v>
      </c>
      <c r="BE252" s="229">
        <f>IF(N252="základná",J252,0)</f>
        <v>0</v>
      </c>
      <c r="BF252" s="229">
        <f>IF(N252="znížená",J252,0)</f>
        <v>0</v>
      </c>
      <c r="BG252" s="229">
        <f>IF(N252="zákl. prenesená",J252,0)</f>
        <v>0</v>
      </c>
      <c r="BH252" s="229">
        <f>IF(N252="zníž. prenesená",J252,0)</f>
        <v>0</v>
      </c>
      <c r="BI252" s="229">
        <f>IF(N252="nulová",J252,0)</f>
        <v>0</v>
      </c>
      <c r="BJ252" s="14" t="s">
        <v>162</v>
      </c>
      <c r="BK252" s="229">
        <f>ROUND(I252*H252,2)</f>
        <v>0</v>
      </c>
      <c r="BL252" s="14" t="s">
        <v>280</v>
      </c>
      <c r="BM252" s="228" t="s">
        <v>1387</v>
      </c>
    </row>
    <row r="253" s="2" customFormat="1" ht="21.75" customHeight="1">
      <c r="A253" s="35"/>
      <c r="B253" s="36"/>
      <c r="C253" s="230" t="s">
        <v>389</v>
      </c>
      <c r="D253" s="230" t="s">
        <v>193</v>
      </c>
      <c r="E253" s="231" t="s">
        <v>1388</v>
      </c>
      <c r="F253" s="232" t="s">
        <v>1389</v>
      </c>
      <c r="G253" s="233" t="s">
        <v>237</v>
      </c>
      <c r="H253" s="234">
        <v>30</v>
      </c>
      <c r="I253" s="235"/>
      <c r="J253" s="236">
        <f>ROUND(I253*H253,2)</f>
        <v>0</v>
      </c>
      <c r="K253" s="237"/>
      <c r="L253" s="238"/>
      <c r="M253" s="239" t="s">
        <v>1</v>
      </c>
      <c r="N253" s="240" t="s">
        <v>41</v>
      </c>
      <c r="O253" s="88"/>
      <c r="P253" s="226">
        <f>O253*H253</f>
        <v>0</v>
      </c>
      <c r="Q253" s="226">
        <v>0</v>
      </c>
      <c r="R253" s="226">
        <f>Q253*H253</f>
        <v>0</v>
      </c>
      <c r="S253" s="226">
        <v>0</v>
      </c>
      <c r="T253" s="227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8" t="s">
        <v>633</v>
      </c>
      <c r="AT253" s="228" t="s">
        <v>193</v>
      </c>
      <c r="AU253" s="228" t="s">
        <v>162</v>
      </c>
      <c r="AY253" s="14" t="s">
        <v>155</v>
      </c>
      <c r="BE253" s="229">
        <f>IF(N253="základná",J253,0)</f>
        <v>0</v>
      </c>
      <c r="BF253" s="229">
        <f>IF(N253="znížená",J253,0)</f>
        <v>0</v>
      </c>
      <c r="BG253" s="229">
        <f>IF(N253="zákl. prenesená",J253,0)</f>
        <v>0</v>
      </c>
      <c r="BH253" s="229">
        <f>IF(N253="zníž. prenesená",J253,0)</f>
        <v>0</v>
      </c>
      <c r="BI253" s="229">
        <f>IF(N253="nulová",J253,0)</f>
        <v>0</v>
      </c>
      <c r="BJ253" s="14" t="s">
        <v>162</v>
      </c>
      <c r="BK253" s="229">
        <f>ROUND(I253*H253,2)</f>
        <v>0</v>
      </c>
      <c r="BL253" s="14" t="s">
        <v>280</v>
      </c>
      <c r="BM253" s="228" t="s">
        <v>1390</v>
      </c>
    </row>
    <row r="254" s="2" customFormat="1" ht="16.5" customHeight="1">
      <c r="A254" s="35"/>
      <c r="B254" s="36"/>
      <c r="C254" s="216" t="s">
        <v>611</v>
      </c>
      <c r="D254" s="216" t="s">
        <v>157</v>
      </c>
      <c r="E254" s="217" t="s">
        <v>1391</v>
      </c>
      <c r="F254" s="218" t="s">
        <v>1392</v>
      </c>
      <c r="G254" s="219" t="s">
        <v>237</v>
      </c>
      <c r="H254" s="220">
        <v>47</v>
      </c>
      <c r="I254" s="221"/>
      <c r="J254" s="222">
        <f>ROUND(I254*H254,2)</f>
        <v>0</v>
      </c>
      <c r="K254" s="223"/>
      <c r="L254" s="41"/>
      <c r="M254" s="224" t="s">
        <v>1</v>
      </c>
      <c r="N254" s="225" t="s">
        <v>41</v>
      </c>
      <c r="O254" s="88"/>
      <c r="P254" s="226">
        <f>O254*H254</f>
        <v>0</v>
      </c>
      <c r="Q254" s="226">
        <v>0</v>
      </c>
      <c r="R254" s="226">
        <f>Q254*H254</f>
        <v>0</v>
      </c>
      <c r="S254" s="226">
        <v>0</v>
      </c>
      <c r="T254" s="227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28" t="s">
        <v>280</v>
      </c>
      <c r="AT254" s="228" t="s">
        <v>157</v>
      </c>
      <c r="AU254" s="228" t="s">
        <v>162</v>
      </c>
      <c r="AY254" s="14" t="s">
        <v>155</v>
      </c>
      <c r="BE254" s="229">
        <f>IF(N254="základná",J254,0)</f>
        <v>0</v>
      </c>
      <c r="BF254" s="229">
        <f>IF(N254="znížená",J254,0)</f>
        <v>0</v>
      </c>
      <c r="BG254" s="229">
        <f>IF(N254="zákl. prenesená",J254,0)</f>
        <v>0</v>
      </c>
      <c r="BH254" s="229">
        <f>IF(N254="zníž. prenesená",J254,0)</f>
        <v>0</v>
      </c>
      <c r="BI254" s="229">
        <f>IF(N254="nulová",J254,0)</f>
        <v>0</v>
      </c>
      <c r="BJ254" s="14" t="s">
        <v>162</v>
      </c>
      <c r="BK254" s="229">
        <f>ROUND(I254*H254,2)</f>
        <v>0</v>
      </c>
      <c r="BL254" s="14" t="s">
        <v>280</v>
      </c>
      <c r="BM254" s="228" t="s">
        <v>1393</v>
      </c>
    </row>
    <row r="255" s="2" customFormat="1" ht="16.5" customHeight="1">
      <c r="A255" s="35"/>
      <c r="B255" s="36"/>
      <c r="C255" s="230" t="s">
        <v>393</v>
      </c>
      <c r="D255" s="230" t="s">
        <v>193</v>
      </c>
      <c r="E255" s="231" t="s">
        <v>1394</v>
      </c>
      <c r="F255" s="232" t="s">
        <v>1395</v>
      </c>
      <c r="G255" s="233" t="s">
        <v>237</v>
      </c>
      <c r="H255" s="234">
        <v>47</v>
      </c>
      <c r="I255" s="235"/>
      <c r="J255" s="236">
        <f>ROUND(I255*H255,2)</f>
        <v>0</v>
      </c>
      <c r="K255" s="237"/>
      <c r="L255" s="238"/>
      <c r="M255" s="239" t="s">
        <v>1</v>
      </c>
      <c r="N255" s="240" t="s">
        <v>41</v>
      </c>
      <c r="O255" s="88"/>
      <c r="P255" s="226">
        <f>O255*H255</f>
        <v>0</v>
      </c>
      <c r="Q255" s="226">
        <v>0</v>
      </c>
      <c r="R255" s="226">
        <f>Q255*H255</f>
        <v>0</v>
      </c>
      <c r="S255" s="226">
        <v>0</v>
      </c>
      <c r="T255" s="227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28" t="s">
        <v>633</v>
      </c>
      <c r="AT255" s="228" t="s">
        <v>193</v>
      </c>
      <c r="AU255" s="228" t="s">
        <v>162</v>
      </c>
      <c r="AY255" s="14" t="s">
        <v>155</v>
      </c>
      <c r="BE255" s="229">
        <f>IF(N255="základná",J255,0)</f>
        <v>0</v>
      </c>
      <c r="BF255" s="229">
        <f>IF(N255="znížená",J255,0)</f>
        <v>0</v>
      </c>
      <c r="BG255" s="229">
        <f>IF(N255="zákl. prenesená",J255,0)</f>
        <v>0</v>
      </c>
      <c r="BH255" s="229">
        <f>IF(N255="zníž. prenesená",J255,0)</f>
        <v>0</v>
      </c>
      <c r="BI255" s="229">
        <f>IF(N255="nulová",J255,0)</f>
        <v>0</v>
      </c>
      <c r="BJ255" s="14" t="s">
        <v>162</v>
      </c>
      <c r="BK255" s="229">
        <f>ROUND(I255*H255,2)</f>
        <v>0</v>
      </c>
      <c r="BL255" s="14" t="s">
        <v>280</v>
      </c>
      <c r="BM255" s="228" t="s">
        <v>1396</v>
      </c>
    </row>
    <row r="256" s="12" customFormat="1" ht="25.92" customHeight="1">
      <c r="A256" s="12"/>
      <c r="B256" s="200"/>
      <c r="C256" s="201"/>
      <c r="D256" s="202" t="s">
        <v>74</v>
      </c>
      <c r="E256" s="203" t="s">
        <v>1397</v>
      </c>
      <c r="F256" s="203" t="s">
        <v>1398</v>
      </c>
      <c r="G256" s="201"/>
      <c r="H256" s="201"/>
      <c r="I256" s="204"/>
      <c r="J256" s="205">
        <f>BK256</f>
        <v>0</v>
      </c>
      <c r="K256" s="201"/>
      <c r="L256" s="206"/>
      <c r="M256" s="207"/>
      <c r="N256" s="208"/>
      <c r="O256" s="208"/>
      <c r="P256" s="209">
        <f>P257</f>
        <v>0</v>
      </c>
      <c r="Q256" s="208"/>
      <c r="R256" s="209">
        <f>R257</f>
        <v>0</v>
      </c>
      <c r="S256" s="208"/>
      <c r="T256" s="210">
        <f>T257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1" t="s">
        <v>172</v>
      </c>
      <c r="AT256" s="212" t="s">
        <v>74</v>
      </c>
      <c r="AU256" s="212" t="s">
        <v>75</v>
      </c>
      <c r="AY256" s="211" t="s">
        <v>155</v>
      </c>
      <c r="BK256" s="213">
        <f>BK257</f>
        <v>0</v>
      </c>
    </row>
    <row r="257" s="2" customFormat="1" ht="16.5" customHeight="1">
      <c r="A257" s="35"/>
      <c r="B257" s="36"/>
      <c r="C257" s="216" t="s">
        <v>620</v>
      </c>
      <c r="D257" s="216" t="s">
        <v>157</v>
      </c>
      <c r="E257" s="217" t="s">
        <v>1399</v>
      </c>
      <c r="F257" s="218" t="s">
        <v>1400</v>
      </c>
      <c r="G257" s="219" t="s">
        <v>1272</v>
      </c>
      <c r="H257" s="220">
        <v>1</v>
      </c>
      <c r="I257" s="221"/>
      <c r="J257" s="222">
        <f>ROUND(I257*H257,2)</f>
        <v>0</v>
      </c>
      <c r="K257" s="223"/>
      <c r="L257" s="41"/>
      <c r="M257" s="241" t="s">
        <v>1</v>
      </c>
      <c r="N257" s="242" t="s">
        <v>41</v>
      </c>
      <c r="O257" s="243"/>
      <c r="P257" s="244">
        <f>O257*H257</f>
        <v>0</v>
      </c>
      <c r="Q257" s="244">
        <v>0</v>
      </c>
      <c r="R257" s="244">
        <f>Q257*H257</f>
        <v>0</v>
      </c>
      <c r="S257" s="244">
        <v>0</v>
      </c>
      <c r="T257" s="245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28" t="s">
        <v>280</v>
      </c>
      <c r="AT257" s="228" t="s">
        <v>157</v>
      </c>
      <c r="AU257" s="228" t="s">
        <v>83</v>
      </c>
      <c r="AY257" s="14" t="s">
        <v>155</v>
      </c>
      <c r="BE257" s="229">
        <f>IF(N257="základná",J257,0)</f>
        <v>0</v>
      </c>
      <c r="BF257" s="229">
        <f>IF(N257="znížená",J257,0)</f>
        <v>0</v>
      </c>
      <c r="BG257" s="229">
        <f>IF(N257="zákl. prenesená",J257,0)</f>
        <v>0</v>
      </c>
      <c r="BH257" s="229">
        <f>IF(N257="zníž. prenesená",J257,0)</f>
        <v>0</v>
      </c>
      <c r="BI257" s="229">
        <f>IF(N257="nulová",J257,0)</f>
        <v>0</v>
      </c>
      <c r="BJ257" s="14" t="s">
        <v>162</v>
      </c>
      <c r="BK257" s="229">
        <f>ROUND(I257*H257,2)</f>
        <v>0</v>
      </c>
      <c r="BL257" s="14" t="s">
        <v>280</v>
      </c>
      <c r="BM257" s="228" t="s">
        <v>1401</v>
      </c>
    </row>
    <row r="258" s="2" customFormat="1" ht="6.96" customHeight="1">
      <c r="A258" s="35"/>
      <c r="B258" s="63"/>
      <c r="C258" s="64"/>
      <c r="D258" s="64"/>
      <c r="E258" s="64"/>
      <c r="F258" s="64"/>
      <c r="G258" s="64"/>
      <c r="H258" s="64"/>
      <c r="I258" s="64"/>
      <c r="J258" s="64"/>
      <c r="K258" s="64"/>
      <c r="L258" s="41"/>
      <c r="M258" s="35"/>
      <c r="O258" s="35"/>
      <c r="P258" s="35"/>
      <c r="Q258" s="35"/>
      <c r="R258" s="35"/>
      <c r="S258" s="35"/>
      <c r="T258" s="35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</row>
  </sheetData>
  <sheetProtection sheet="1" autoFilter="0" formatColumns="0" formatRows="0" objects="1" scenarios="1" spinCount="100000" saltValue="VwNg1tw3eAEkt2DynPMu2yczmVu5n7ySVrZJUNmN6kqu6DmiS/FYNYzquM4MyJLunJxWRLd8P6MQVJ/1Ea/2KA==" hashValue="XO1YhcFQPNQP3+GqT6eyAsTctjTMm/OSHIOMiMfM0mepDcURKwJJQB4C0iHmoWSbPULaQheaiuDkQ2bouyPcSw==" algorithmName="SHA-512" password="CC35"/>
  <autoFilter ref="C122:K257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93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75</v>
      </c>
    </row>
    <row r="4" s="1" customFormat="1" ht="24.96" customHeight="1">
      <c r="B4" s="17"/>
      <c r="D4" s="135" t="s">
        <v>112</v>
      </c>
      <c r="L4" s="17"/>
      <c r="M4" s="136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15</v>
      </c>
      <c r="L6" s="17"/>
    </row>
    <row r="7" s="1" customFormat="1" ht="16.5" customHeight="1">
      <c r="B7" s="17"/>
      <c r="E7" s="138" t="str">
        <f>'Rekapitulácia stavby'!K6</f>
        <v>Zariadenie pre seniorov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113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1402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17</v>
      </c>
      <c r="E11" s="35"/>
      <c r="F11" s="140" t="s">
        <v>1</v>
      </c>
      <c r="G11" s="35"/>
      <c r="H11" s="35"/>
      <c r="I11" s="137" t="s">
        <v>18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19</v>
      </c>
      <c r="E12" s="35"/>
      <c r="F12" s="140" t="s">
        <v>20</v>
      </c>
      <c r="G12" s="35"/>
      <c r="H12" s="35"/>
      <c r="I12" s="137" t="s">
        <v>21</v>
      </c>
      <c r="J12" s="141" t="str">
        <f>'Rekapitulácia stavby'!AN8</f>
        <v>17. 4. 2019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23</v>
      </c>
      <c r="E14" s="35"/>
      <c r="F14" s="35"/>
      <c r="G14" s="35"/>
      <c r="H14" s="35"/>
      <c r="I14" s="137" t="s">
        <v>24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25</v>
      </c>
      <c r="F15" s="35"/>
      <c r="G15" s="35"/>
      <c r="H15" s="35"/>
      <c r="I15" s="137" t="s">
        <v>26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24</v>
      </c>
      <c r="J17" s="30" t="str">
        <f>'Rekapitulácia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0"/>
      <c r="G18" s="140"/>
      <c r="H18" s="140"/>
      <c r="I18" s="137" t="s">
        <v>26</v>
      </c>
      <c r="J18" s="30" t="str">
        <f>'Rekapitulácia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24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24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33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ROUND((SUM(BE120:BE145)),  2)</f>
        <v>0</v>
      </c>
      <c r="G33" s="35"/>
      <c r="H33" s="35"/>
      <c r="I33" s="152">
        <v>0.20000000000000001</v>
      </c>
      <c r="J33" s="151">
        <f>ROUND(((SUM(BE120:BE145))*I33),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ROUND((SUM(BF120:BF145)),  2)</f>
        <v>0</v>
      </c>
      <c r="G34" s="35"/>
      <c r="H34" s="35"/>
      <c r="I34" s="152">
        <v>0.20000000000000001</v>
      </c>
      <c r="J34" s="151">
        <f>ROUND(((SUM(BF120:BF145))*I34),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ROUND((SUM(BG120:BG145)),  2)</f>
        <v>0</v>
      </c>
      <c r="G35" s="35"/>
      <c r="H35" s="35"/>
      <c r="I35" s="152">
        <v>0.20000000000000001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ROUND((SUM(BH120:BH145)),  2)</f>
        <v>0</v>
      </c>
      <c r="G36" s="35"/>
      <c r="H36" s="35"/>
      <c r="I36" s="152">
        <v>0.20000000000000001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ROUND((SUM(BI120:BI145)),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115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71" t="str">
        <f>E7</f>
        <v>Zariadenie pre seniorov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113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04 - SO 04 - Spevnené plochy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19</v>
      </c>
      <c r="D89" s="37"/>
      <c r="E89" s="37"/>
      <c r="F89" s="24" t="str">
        <f>F12</f>
        <v>k.ú. Horný Vinodol č. parc. 14</v>
      </c>
      <c r="G89" s="37"/>
      <c r="H89" s="37"/>
      <c r="I89" s="29" t="s">
        <v>21</v>
      </c>
      <c r="J89" s="76" t="str">
        <f>IF(J12="","",J12)</f>
        <v>17. 4. 2019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Obec Vinodol, Obecná 473/29 Vinodol 951 06</v>
      </c>
      <c r="G91" s="37"/>
      <c r="H91" s="37"/>
      <c r="I91" s="29" t="s">
        <v>30</v>
      </c>
      <c r="J91" s="33" t="str">
        <f>E21</f>
        <v>Ing. arch. Ján Kováč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72" t="s">
        <v>116</v>
      </c>
      <c r="D94" s="173"/>
      <c r="E94" s="173"/>
      <c r="F94" s="173"/>
      <c r="G94" s="173"/>
      <c r="H94" s="173"/>
      <c r="I94" s="173"/>
      <c r="J94" s="174" t="s">
        <v>117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5" t="s">
        <v>118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119</v>
      </c>
    </row>
    <row r="97" hidden="1" s="9" customFormat="1" ht="24.96" customHeight="1">
      <c r="A97" s="9"/>
      <c r="B97" s="176"/>
      <c r="C97" s="177"/>
      <c r="D97" s="178" t="s">
        <v>120</v>
      </c>
      <c r="E97" s="179"/>
      <c r="F97" s="179"/>
      <c r="G97" s="179"/>
      <c r="H97" s="179"/>
      <c r="I97" s="179"/>
      <c r="J97" s="180">
        <f>J121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2"/>
      <c r="C98" s="183"/>
      <c r="D98" s="184" t="s">
        <v>121</v>
      </c>
      <c r="E98" s="185"/>
      <c r="F98" s="185"/>
      <c r="G98" s="185"/>
      <c r="H98" s="185"/>
      <c r="I98" s="185"/>
      <c r="J98" s="186">
        <f>J122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2"/>
      <c r="C99" s="183"/>
      <c r="D99" s="184" t="s">
        <v>1403</v>
      </c>
      <c r="E99" s="185"/>
      <c r="F99" s="185"/>
      <c r="G99" s="185"/>
      <c r="H99" s="185"/>
      <c r="I99" s="185"/>
      <c r="J99" s="186">
        <f>J129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2"/>
      <c r="C100" s="183"/>
      <c r="D100" s="184" t="s">
        <v>127</v>
      </c>
      <c r="E100" s="185"/>
      <c r="F100" s="185"/>
      <c r="G100" s="185"/>
      <c r="H100" s="185"/>
      <c r="I100" s="185"/>
      <c r="J100" s="186">
        <f>J144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hidden="1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hidden="1"/>
    <row r="104" hidden="1"/>
    <row r="105" hidden="1"/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141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15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71" t="str">
        <f>E7</f>
        <v>Zariadenie pre seniorov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113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04 - SO 04 - Spevnené plochy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19</v>
      </c>
      <c r="D114" s="37"/>
      <c r="E114" s="37"/>
      <c r="F114" s="24" t="str">
        <f>F12</f>
        <v>k.ú. Horný Vinodol č. parc. 14</v>
      </c>
      <c r="G114" s="37"/>
      <c r="H114" s="37"/>
      <c r="I114" s="29" t="s">
        <v>21</v>
      </c>
      <c r="J114" s="76" t="str">
        <f>IF(J12="","",J12)</f>
        <v>17. 4. 2019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23</v>
      </c>
      <c r="D116" s="37"/>
      <c r="E116" s="37"/>
      <c r="F116" s="24" t="str">
        <f>E15</f>
        <v>Obec Vinodol, Obecná 473/29 Vinodol 951 06</v>
      </c>
      <c r="G116" s="37"/>
      <c r="H116" s="37"/>
      <c r="I116" s="29" t="s">
        <v>30</v>
      </c>
      <c r="J116" s="33" t="str">
        <f>E21</f>
        <v>Ing. arch. Ján Kováč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27</v>
      </c>
      <c r="D117" s="37"/>
      <c r="E117" s="37"/>
      <c r="F117" s="24" t="str">
        <f>IF(E18="","",E18)</f>
        <v>Vyplň údaj</v>
      </c>
      <c r="G117" s="37"/>
      <c r="H117" s="37"/>
      <c r="I117" s="29" t="s">
        <v>32</v>
      </c>
      <c r="J117" s="33" t="str">
        <f>E24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88"/>
      <c r="B119" s="189"/>
      <c r="C119" s="190" t="s">
        <v>142</v>
      </c>
      <c r="D119" s="191" t="s">
        <v>60</v>
      </c>
      <c r="E119" s="191" t="s">
        <v>56</v>
      </c>
      <c r="F119" s="191" t="s">
        <v>57</v>
      </c>
      <c r="G119" s="191" t="s">
        <v>143</v>
      </c>
      <c r="H119" s="191" t="s">
        <v>144</v>
      </c>
      <c r="I119" s="191" t="s">
        <v>145</v>
      </c>
      <c r="J119" s="192" t="s">
        <v>117</v>
      </c>
      <c r="K119" s="193" t="s">
        <v>146</v>
      </c>
      <c r="L119" s="194"/>
      <c r="M119" s="97" t="s">
        <v>1</v>
      </c>
      <c r="N119" s="98" t="s">
        <v>39</v>
      </c>
      <c r="O119" s="98" t="s">
        <v>147</v>
      </c>
      <c r="P119" s="98" t="s">
        <v>148</v>
      </c>
      <c r="Q119" s="98" t="s">
        <v>149</v>
      </c>
      <c r="R119" s="98" t="s">
        <v>150</v>
      </c>
      <c r="S119" s="98" t="s">
        <v>151</v>
      </c>
      <c r="T119" s="99" t="s">
        <v>152</v>
      </c>
      <c r="U119" s="188"/>
      <c r="V119" s="188"/>
      <c r="W119" s="188"/>
      <c r="X119" s="188"/>
      <c r="Y119" s="188"/>
      <c r="Z119" s="188"/>
      <c r="AA119" s="188"/>
      <c r="AB119" s="188"/>
      <c r="AC119" s="188"/>
      <c r="AD119" s="188"/>
      <c r="AE119" s="188"/>
    </row>
    <row r="120" s="2" customFormat="1" ht="22.8" customHeight="1">
      <c r="A120" s="35"/>
      <c r="B120" s="36"/>
      <c r="C120" s="104" t="s">
        <v>118</v>
      </c>
      <c r="D120" s="37"/>
      <c r="E120" s="37"/>
      <c r="F120" s="37"/>
      <c r="G120" s="37"/>
      <c r="H120" s="37"/>
      <c r="I120" s="37"/>
      <c r="J120" s="195">
        <f>BK120</f>
        <v>0</v>
      </c>
      <c r="K120" s="37"/>
      <c r="L120" s="41"/>
      <c r="M120" s="100"/>
      <c r="N120" s="196"/>
      <c r="O120" s="101"/>
      <c r="P120" s="197">
        <f>P121</f>
        <v>0</v>
      </c>
      <c r="Q120" s="101"/>
      <c r="R120" s="197">
        <f>R121</f>
        <v>315.15565750000002</v>
      </c>
      <c r="S120" s="101"/>
      <c r="T120" s="198">
        <f>T121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74</v>
      </c>
      <c r="AU120" s="14" t="s">
        <v>119</v>
      </c>
      <c r="BK120" s="199">
        <f>BK121</f>
        <v>0</v>
      </c>
    </row>
    <row r="121" s="12" customFormat="1" ht="25.92" customHeight="1">
      <c r="A121" s="12"/>
      <c r="B121" s="200"/>
      <c r="C121" s="201"/>
      <c r="D121" s="202" t="s">
        <v>74</v>
      </c>
      <c r="E121" s="203" t="s">
        <v>153</v>
      </c>
      <c r="F121" s="203" t="s">
        <v>154</v>
      </c>
      <c r="G121" s="201"/>
      <c r="H121" s="201"/>
      <c r="I121" s="204"/>
      <c r="J121" s="205">
        <f>BK121</f>
        <v>0</v>
      </c>
      <c r="K121" s="201"/>
      <c r="L121" s="206"/>
      <c r="M121" s="207"/>
      <c r="N121" s="208"/>
      <c r="O121" s="208"/>
      <c r="P121" s="209">
        <f>P122+P129+P144</f>
        <v>0</v>
      </c>
      <c r="Q121" s="208"/>
      <c r="R121" s="209">
        <f>R122+R129+R144</f>
        <v>315.15565750000002</v>
      </c>
      <c r="S121" s="208"/>
      <c r="T121" s="210">
        <f>T122+T129+T144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1" t="s">
        <v>83</v>
      </c>
      <c r="AT121" s="212" t="s">
        <v>74</v>
      </c>
      <c r="AU121" s="212" t="s">
        <v>75</v>
      </c>
      <c r="AY121" s="211" t="s">
        <v>155</v>
      </c>
      <c r="BK121" s="213">
        <f>BK122+BK129+BK144</f>
        <v>0</v>
      </c>
    </row>
    <row r="122" s="12" customFormat="1" ht="22.8" customHeight="1">
      <c r="A122" s="12"/>
      <c r="B122" s="200"/>
      <c r="C122" s="201"/>
      <c r="D122" s="202" t="s">
        <v>74</v>
      </c>
      <c r="E122" s="214" t="s">
        <v>83</v>
      </c>
      <c r="F122" s="214" t="s">
        <v>156</v>
      </c>
      <c r="G122" s="201"/>
      <c r="H122" s="201"/>
      <c r="I122" s="204"/>
      <c r="J122" s="215">
        <f>BK122</f>
        <v>0</v>
      </c>
      <c r="K122" s="201"/>
      <c r="L122" s="206"/>
      <c r="M122" s="207"/>
      <c r="N122" s="208"/>
      <c r="O122" s="208"/>
      <c r="P122" s="209">
        <f>SUM(P123:P128)</f>
        <v>0</v>
      </c>
      <c r="Q122" s="208"/>
      <c r="R122" s="209">
        <f>SUM(R123:R128)</f>
        <v>0</v>
      </c>
      <c r="S122" s="208"/>
      <c r="T122" s="210">
        <f>SUM(T123:T128)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1" t="s">
        <v>83</v>
      </c>
      <c r="AT122" s="212" t="s">
        <v>74</v>
      </c>
      <c r="AU122" s="212" t="s">
        <v>83</v>
      </c>
      <c r="AY122" s="211" t="s">
        <v>155</v>
      </c>
      <c r="BK122" s="213">
        <f>SUM(BK123:BK128)</f>
        <v>0</v>
      </c>
    </row>
    <row r="123" s="2" customFormat="1" ht="21.75" customHeight="1">
      <c r="A123" s="35"/>
      <c r="B123" s="36"/>
      <c r="C123" s="216" t="s">
        <v>83</v>
      </c>
      <c r="D123" s="216" t="s">
        <v>157</v>
      </c>
      <c r="E123" s="217" t="s">
        <v>1404</v>
      </c>
      <c r="F123" s="218" t="s">
        <v>1405</v>
      </c>
      <c r="G123" s="219" t="s">
        <v>160</v>
      </c>
      <c r="H123" s="220">
        <v>150.38</v>
      </c>
      <c r="I123" s="221"/>
      <c r="J123" s="222">
        <f>ROUND(I123*H123,2)</f>
        <v>0</v>
      </c>
      <c r="K123" s="223"/>
      <c r="L123" s="41"/>
      <c r="M123" s="224" t="s">
        <v>1</v>
      </c>
      <c r="N123" s="225" t="s">
        <v>41</v>
      </c>
      <c r="O123" s="88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8" t="s">
        <v>161</v>
      </c>
      <c r="AT123" s="228" t="s">
        <v>157</v>
      </c>
      <c r="AU123" s="228" t="s">
        <v>162</v>
      </c>
      <c r="AY123" s="14" t="s">
        <v>155</v>
      </c>
      <c r="BE123" s="229">
        <f>IF(N123="základná",J123,0)</f>
        <v>0</v>
      </c>
      <c r="BF123" s="229">
        <f>IF(N123="znížená",J123,0)</f>
        <v>0</v>
      </c>
      <c r="BG123" s="229">
        <f>IF(N123="zákl. prenesená",J123,0)</f>
        <v>0</v>
      </c>
      <c r="BH123" s="229">
        <f>IF(N123="zníž. prenesená",J123,0)</f>
        <v>0</v>
      </c>
      <c r="BI123" s="229">
        <f>IF(N123="nulová",J123,0)</f>
        <v>0</v>
      </c>
      <c r="BJ123" s="14" t="s">
        <v>162</v>
      </c>
      <c r="BK123" s="229">
        <f>ROUND(I123*H123,2)</f>
        <v>0</v>
      </c>
      <c r="BL123" s="14" t="s">
        <v>161</v>
      </c>
      <c r="BM123" s="228" t="s">
        <v>162</v>
      </c>
    </row>
    <row r="124" s="2" customFormat="1" ht="21.75" customHeight="1">
      <c r="A124" s="35"/>
      <c r="B124" s="36"/>
      <c r="C124" s="216" t="s">
        <v>162</v>
      </c>
      <c r="D124" s="216" t="s">
        <v>157</v>
      </c>
      <c r="E124" s="217" t="s">
        <v>1406</v>
      </c>
      <c r="F124" s="218" t="s">
        <v>1407</v>
      </c>
      <c r="G124" s="219" t="s">
        <v>160</v>
      </c>
      <c r="H124" s="220">
        <v>150.38</v>
      </c>
      <c r="I124" s="221"/>
      <c r="J124" s="222">
        <f>ROUND(I124*H124,2)</f>
        <v>0</v>
      </c>
      <c r="K124" s="223"/>
      <c r="L124" s="41"/>
      <c r="M124" s="224" t="s">
        <v>1</v>
      </c>
      <c r="N124" s="225" t="s">
        <v>41</v>
      </c>
      <c r="O124" s="88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8" t="s">
        <v>161</v>
      </c>
      <c r="AT124" s="228" t="s">
        <v>157</v>
      </c>
      <c r="AU124" s="228" t="s">
        <v>162</v>
      </c>
      <c r="AY124" s="14" t="s">
        <v>155</v>
      </c>
      <c r="BE124" s="229">
        <f>IF(N124="základná",J124,0)</f>
        <v>0</v>
      </c>
      <c r="BF124" s="229">
        <f>IF(N124="znížená",J124,0)</f>
        <v>0</v>
      </c>
      <c r="BG124" s="229">
        <f>IF(N124="zákl. prenesená",J124,0)</f>
        <v>0</v>
      </c>
      <c r="BH124" s="229">
        <f>IF(N124="zníž. prenesená",J124,0)</f>
        <v>0</v>
      </c>
      <c r="BI124" s="229">
        <f>IF(N124="nulová",J124,0)</f>
        <v>0</v>
      </c>
      <c r="BJ124" s="14" t="s">
        <v>162</v>
      </c>
      <c r="BK124" s="229">
        <f>ROUND(I124*H124,2)</f>
        <v>0</v>
      </c>
      <c r="BL124" s="14" t="s">
        <v>161</v>
      </c>
      <c r="BM124" s="228" t="s">
        <v>161</v>
      </c>
    </row>
    <row r="125" s="2" customFormat="1" ht="21.75" customHeight="1">
      <c r="A125" s="35"/>
      <c r="B125" s="36"/>
      <c r="C125" s="216" t="s">
        <v>165</v>
      </c>
      <c r="D125" s="216" t="s">
        <v>157</v>
      </c>
      <c r="E125" s="217" t="s">
        <v>175</v>
      </c>
      <c r="F125" s="218" t="s">
        <v>176</v>
      </c>
      <c r="G125" s="219" t="s">
        <v>160</v>
      </c>
      <c r="H125" s="220">
        <v>150.38</v>
      </c>
      <c r="I125" s="221"/>
      <c r="J125" s="222">
        <f>ROUND(I125*H125,2)</f>
        <v>0</v>
      </c>
      <c r="K125" s="223"/>
      <c r="L125" s="41"/>
      <c r="M125" s="224" t="s">
        <v>1</v>
      </c>
      <c r="N125" s="225" t="s">
        <v>41</v>
      </c>
      <c r="O125" s="88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161</v>
      </c>
      <c r="AT125" s="228" t="s">
        <v>157</v>
      </c>
      <c r="AU125" s="228" t="s">
        <v>162</v>
      </c>
      <c r="AY125" s="14" t="s">
        <v>155</v>
      </c>
      <c r="BE125" s="229">
        <f>IF(N125="základná",J125,0)</f>
        <v>0</v>
      </c>
      <c r="BF125" s="229">
        <f>IF(N125="znížená",J125,0)</f>
        <v>0</v>
      </c>
      <c r="BG125" s="229">
        <f>IF(N125="zákl. prenesená",J125,0)</f>
        <v>0</v>
      </c>
      <c r="BH125" s="229">
        <f>IF(N125="zníž. prenesená",J125,0)</f>
        <v>0</v>
      </c>
      <c r="BI125" s="229">
        <f>IF(N125="nulová",J125,0)</f>
        <v>0</v>
      </c>
      <c r="BJ125" s="14" t="s">
        <v>162</v>
      </c>
      <c r="BK125" s="229">
        <f>ROUND(I125*H125,2)</f>
        <v>0</v>
      </c>
      <c r="BL125" s="14" t="s">
        <v>161</v>
      </c>
      <c r="BM125" s="228" t="s">
        <v>168</v>
      </c>
    </row>
    <row r="126" s="2" customFormat="1" ht="21.75" customHeight="1">
      <c r="A126" s="35"/>
      <c r="B126" s="36"/>
      <c r="C126" s="216" t="s">
        <v>161</v>
      </c>
      <c r="D126" s="216" t="s">
        <v>157</v>
      </c>
      <c r="E126" s="217" t="s">
        <v>1408</v>
      </c>
      <c r="F126" s="218" t="s">
        <v>1409</v>
      </c>
      <c r="G126" s="219" t="s">
        <v>160</v>
      </c>
      <c r="H126" s="220">
        <v>300.75999999999999</v>
      </c>
      <c r="I126" s="221"/>
      <c r="J126" s="222">
        <f>ROUND(I126*H126,2)</f>
        <v>0</v>
      </c>
      <c r="K126" s="223"/>
      <c r="L126" s="41"/>
      <c r="M126" s="224" t="s">
        <v>1</v>
      </c>
      <c r="N126" s="225" t="s">
        <v>41</v>
      </c>
      <c r="O126" s="88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161</v>
      </c>
      <c r="AT126" s="228" t="s">
        <v>157</v>
      </c>
      <c r="AU126" s="228" t="s">
        <v>162</v>
      </c>
      <c r="AY126" s="14" t="s">
        <v>155</v>
      </c>
      <c r="BE126" s="229">
        <f>IF(N126="základná",J126,0)</f>
        <v>0</v>
      </c>
      <c r="BF126" s="229">
        <f>IF(N126="znížená",J126,0)</f>
        <v>0</v>
      </c>
      <c r="BG126" s="229">
        <f>IF(N126="zákl. prenesená",J126,0)</f>
        <v>0</v>
      </c>
      <c r="BH126" s="229">
        <f>IF(N126="zníž. prenesená",J126,0)</f>
        <v>0</v>
      </c>
      <c r="BI126" s="229">
        <f>IF(N126="nulová",J126,0)</f>
        <v>0</v>
      </c>
      <c r="BJ126" s="14" t="s">
        <v>162</v>
      </c>
      <c r="BK126" s="229">
        <f>ROUND(I126*H126,2)</f>
        <v>0</v>
      </c>
      <c r="BL126" s="14" t="s">
        <v>161</v>
      </c>
      <c r="BM126" s="228" t="s">
        <v>171</v>
      </c>
    </row>
    <row r="127" s="2" customFormat="1" ht="21.75" customHeight="1">
      <c r="A127" s="35"/>
      <c r="B127" s="36"/>
      <c r="C127" s="216" t="s">
        <v>172</v>
      </c>
      <c r="D127" s="216" t="s">
        <v>157</v>
      </c>
      <c r="E127" s="217" t="s">
        <v>1410</v>
      </c>
      <c r="F127" s="218" t="s">
        <v>1411</v>
      </c>
      <c r="G127" s="219" t="s">
        <v>160</v>
      </c>
      <c r="H127" s="220">
        <v>60</v>
      </c>
      <c r="I127" s="221"/>
      <c r="J127" s="222">
        <f>ROUND(I127*H127,2)</f>
        <v>0</v>
      </c>
      <c r="K127" s="223"/>
      <c r="L127" s="41"/>
      <c r="M127" s="224" t="s">
        <v>1</v>
      </c>
      <c r="N127" s="225" t="s">
        <v>41</v>
      </c>
      <c r="O127" s="88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161</v>
      </c>
      <c r="AT127" s="228" t="s">
        <v>157</v>
      </c>
      <c r="AU127" s="228" t="s">
        <v>162</v>
      </c>
      <c r="AY127" s="14" t="s">
        <v>155</v>
      </c>
      <c r="BE127" s="229">
        <f>IF(N127="základná",J127,0)</f>
        <v>0</v>
      </c>
      <c r="BF127" s="229">
        <f>IF(N127="znížená",J127,0)</f>
        <v>0</v>
      </c>
      <c r="BG127" s="229">
        <f>IF(N127="zákl. prenesená",J127,0)</f>
        <v>0</v>
      </c>
      <c r="BH127" s="229">
        <f>IF(N127="zníž. prenesená",J127,0)</f>
        <v>0</v>
      </c>
      <c r="BI127" s="229">
        <f>IF(N127="nulová",J127,0)</f>
        <v>0</v>
      </c>
      <c r="BJ127" s="14" t="s">
        <v>162</v>
      </c>
      <c r="BK127" s="229">
        <f>ROUND(I127*H127,2)</f>
        <v>0</v>
      </c>
      <c r="BL127" s="14" t="s">
        <v>161</v>
      </c>
      <c r="BM127" s="228" t="s">
        <v>109</v>
      </c>
    </row>
    <row r="128" s="2" customFormat="1" ht="21.75" customHeight="1">
      <c r="A128" s="35"/>
      <c r="B128" s="36"/>
      <c r="C128" s="216" t="s">
        <v>168</v>
      </c>
      <c r="D128" s="216" t="s">
        <v>157</v>
      </c>
      <c r="E128" s="217" t="s">
        <v>205</v>
      </c>
      <c r="F128" s="218" t="s">
        <v>206</v>
      </c>
      <c r="G128" s="219" t="s">
        <v>196</v>
      </c>
      <c r="H128" s="220">
        <v>240.608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41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161</v>
      </c>
      <c r="AT128" s="228" t="s">
        <v>157</v>
      </c>
      <c r="AU128" s="228" t="s">
        <v>162</v>
      </c>
      <c r="AY128" s="14" t="s">
        <v>155</v>
      </c>
      <c r="BE128" s="229">
        <f>IF(N128="základná",J128,0)</f>
        <v>0</v>
      </c>
      <c r="BF128" s="229">
        <f>IF(N128="znížená",J128,0)</f>
        <v>0</v>
      </c>
      <c r="BG128" s="229">
        <f>IF(N128="zákl. prenesená",J128,0)</f>
        <v>0</v>
      </c>
      <c r="BH128" s="229">
        <f>IF(N128="zníž. prenesená",J128,0)</f>
        <v>0</v>
      </c>
      <c r="BI128" s="229">
        <f>IF(N128="nulová",J128,0)</f>
        <v>0</v>
      </c>
      <c r="BJ128" s="14" t="s">
        <v>162</v>
      </c>
      <c r="BK128" s="229">
        <f>ROUND(I128*H128,2)</f>
        <v>0</v>
      </c>
      <c r="BL128" s="14" t="s">
        <v>161</v>
      </c>
      <c r="BM128" s="228" t="s">
        <v>177</v>
      </c>
    </row>
    <row r="129" s="12" customFormat="1" ht="22.8" customHeight="1">
      <c r="A129" s="12"/>
      <c r="B129" s="200"/>
      <c r="C129" s="201"/>
      <c r="D129" s="202" t="s">
        <v>74</v>
      </c>
      <c r="E129" s="214" t="s">
        <v>172</v>
      </c>
      <c r="F129" s="214" t="s">
        <v>1412</v>
      </c>
      <c r="G129" s="201"/>
      <c r="H129" s="201"/>
      <c r="I129" s="204"/>
      <c r="J129" s="215">
        <f>BK129</f>
        <v>0</v>
      </c>
      <c r="K129" s="201"/>
      <c r="L129" s="206"/>
      <c r="M129" s="207"/>
      <c r="N129" s="208"/>
      <c r="O129" s="208"/>
      <c r="P129" s="209">
        <f>SUM(P130:P143)</f>
        <v>0</v>
      </c>
      <c r="Q129" s="208"/>
      <c r="R129" s="209">
        <f>SUM(R130:R143)</f>
        <v>315.15565750000002</v>
      </c>
      <c r="S129" s="208"/>
      <c r="T129" s="210">
        <f>SUM(T130:T143)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1" t="s">
        <v>83</v>
      </c>
      <c r="AT129" s="212" t="s">
        <v>74</v>
      </c>
      <c r="AU129" s="212" t="s">
        <v>83</v>
      </c>
      <c r="AY129" s="211" t="s">
        <v>155</v>
      </c>
      <c r="BK129" s="213">
        <f>SUM(BK130:BK143)</f>
        <v>0</v>
      </c>
    </row>
    <row r="130" s="2" customFormat="1" ht="21.75" customHeight="1">
      <c r="A130" s="35"/>
      <c r="B130" s="36"/>
      <c r="C130" s="216" t="s">
        <v>178</v>
      </c>
      <c r="D130" s="216" t="s">
        <v>157</v>
      </c>
      <c r="E130" s="217" t="s">
        <v>1413</v>
      </c>
      <c r="F130" s="218" t="s">
        <v>1414</v>
      </c>
      <c r="G130" s="219" t="s">
        <v>219</v>
      </c>
      <c r="H130" s="220">
        <v>312.69999999999999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41</v>
      </c>
      <c r="O130" s="88"/>
      <c r="P130" s="226">
        <f>O130*H130</f>
        <v>0</v>
      </c>
      <c r="Q130" s="226">
        <v>0.189</v>
      </c>
      <c r="R130" s="226">
        <f>Q130*H130</f>
        <v>59.100299999999997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161</v>
      </c>
      <c r="AT130" s="228" t="s">
        <v>157</v>
      </c>
      <c r="AU130" s="228" t="s">
        <v>162</v>
      </c>
      <c r="AY130" s="14" t="s">
        <v>155</v>
      </c>
      <c r="BE130" s="229">
        <f>IF(N130="základná",J130,0)</f>
        <v>0</v>
      </c>
      <c r="BF130" s="229">
        <f>IF(N130="znížená",J130,0)</f>
        <v>0</v>
      </c>
      <c r="BG130" s="229">
        <f>IF(N130="zákl. prenesená",J130,0)</f>
        <v>0</v>
      </c>
      <c r="BH130" s="229">
        <f>IF(N130="zníž. prenesená",J130,0)</f>
        <v>0</v>
      </c>
      <c r="BI130" s="229">
        <f>IF(N130="nulová",J130,0)</f>
        <v>0</v>
      </c>
      <c r="BJ130" s="14" t="s">
        <v>162</v>
      </c>
      <c r="BK130" s="229">
        <f>ROUND(I130*H130,2)</f>
        <v>0</v>
      </c>
      <c r="BL130" s="14" t="s">
        <v>161</v>
      </c>
      <c r="BM130" s="228" t="s">
        <v>204</v>
      </c>
    </row>
    <row r="131" s="2" customFormat="1" ht="21.75" customHeight="1">
      <c r="A131" s="35"/>
      <c r="B131" s="36"/>
      <c r="C131" s="230" t="s">
        <v>171</v>
      </c>
      <c r="D131" s="230" t="s">
        <v>193</v>
      </c>
      <c r="E131" s="231" t="s">
        <v>1415</v>
      </c>
      <c r="F131" s="232" t="s">
        <v>1416</v>
      </c>
      <c r="G131" s="233" t="s">
        <v>196</v>
      </c>
      <c r="H131" s="234">
        <v>50.030000000000001</v>
      </c>
      <c r="I131" s="235"/>
      <c r="J131" s="236">
        <f>ROUND(I131*H131,2)</f>
        <v>0</v>
      </c>
      <c r="K131" s="237"/>
      <c r="L131" s="238"/>
      <c r="M131" s="239" t="s">
        <v>1</v>
      </c>
      <c r="N131" s="240" t="s">
        <v>41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171</v>
      </c>
      <c r="AT131" s="228" t="s">
        <v>193</v>
      </c>
      <c r="AU131" s="228" t="s">
        <v>162</v>
      </c>
      <c r="AY131" s="14" t="s">
        <v>155</v>
      </c>
      <c r="BE131" s="229">
        <f>IF(N131="základná",J131,0)</f>
        <v>0</v>
      </c>
      <c r="BF131" s="229">
        <f>IF(N131="znížená",J131,0)</f>
        <v>0</v>
      </c>
      <c r="BG131" s="229">
        <f>IF(N131="zákl. prenesená",J131,0)</f>
        <v>0</v>
      </c>
      <c r="BH131" s="229">
        <f>IF(N131="zníž. prenesená",J131,0)</f>
        <v>0</v>
      </c>
      <c r="BI131" s="229">
        <f>IF(N131="nulová",J131,0)</f>
        <v>0</v>
      </c>
      <c r="BJ131" s="14" t="s">
        <v>162</v>
      </c>
      <c r="BK131" s="229">
        <f>ROUND(I131*H131,2)</f>
        <v>0</v>
      </c>
      <c r="BL131" s="14" t="s">
        <v>161</v>
      </c>
      <c r="BM131" s="228" t="s">
        <v>184</v>
      </c>
    </row>
    <row r="132" s="2" customFormat="1" ht="21.75" customHeight="1">
      <c r="A132" s="35"/>
      <c r="B132" s="36"/>
      <c r="C132" s="216" t="s">
        <v>185</v>
      </c>
      <c r="D132" s="216" t="s">
        <v>157</v>
      </c>
      <c r="E132" s="217" t="s">
        <v>1417</v>
      </c>
      <c r="F132" s="218" t="s">
        <v>1418</v>
      </c>
      <c r="G132" s="219" t="s">
        <v>219</v>
      </c>
      <c r="H132" s="220">
        <v>375.94999999999999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41</v>
      </c>
      <c r="O132" s="88"/>
      <c r="P132" s="226">
        <f>O132*H132</f>
        <v>0</v>
      </c>
      <c r="Q132" s="226">
        <v>0.42499999999999999</v>
      </c>
      <c r="R132" s="226">
        <f>Q132*H132</f>
        <v>159.77875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161</v>
      </c>
      <c r="AT132" s="228" t="s">
        <v>157</v>
      </c>
      <c r="AU132" s="228" t="s">
        <v>162</v>
      </c>
      <c r="AY132" s="14" t="s">
        <v>155</v>
      </c>
      <c r="BE132" s="229">
        <f>IF(N132="základná",J132,0)</f>
        <v>0</v>
      </c>
      <c r="BF132" s="229">
        <f>IF(N132="znížená",J132,0)</f>
        <v>0</v>
      </c>
      <c r="BG132" s="229">
        <f>IF(N132="zákl. prenesená",J132,0)</f>
        <v>0</v>
      </c>
      <c r="BH132" s="229">
        <f>IF(N132="zníž. prenesená",J132,0)</f>
        <v>0</v>
      </c>
      <c r="BI132" s="229">
        <f>IF(N132="nulová",J132,0)</f>
        <v>0</v>
      </c>
      <c r="BJ132" s="14" t="s">
        <v>162</v>
      </c>
      <c r="BK132" s="229">
        <f>ROUND(I132*H132,2)</f>
        <v>0</v>
      </c>
      <c r="BL132" s="14" t="s">
        <v>161</v>
      </c>
      <c r="BM132" s="228" t="s">
        <v>188</v>
      </c>
    </row>
    <row r="133" s="2" customFormat="1" ht="21.75" customHeight="1">
      <c r="A133" s="35"/>
      <c r="B133" s="36"/>
      <c r="C133" s="230" t="s">
        <v>109</v>
      </c>
      <c r="D133" s="230" t="s">
        <v>193</v>
      </c>
      <c r="E133" s="231" t="s">
        <v>1419</v>
      </c>
      <c r="F133" s="232" t="s">
        <v>1420</v>
      </c>
      <c r="G133" s="233" t="s">
        <v>196</v>
      </c>
      <c r="H133" s="234">
        <v>120.304</v>
      </c>
      <c r="I133" s="235"/>
      <c r="J133" s="236">
        <f>ROUND(I133*H133,2)</f>
        <v>0</v>
      </c>
      <c r="K133" s="237"/>
      <c r="L133" s="238"/>
      <c r="M133" s="239" t="s">
        <v>1</v>
      </c>
      <c r="N133" s="240" t="s">
        <v>41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171</v>
      </c>
      <c r="AT133" s="228" t="s">
        <v>193</v>
      </c>
      <c r="AU133" s="228" t="s">
        <v>162</v>
      </c>
      <c r="AY133" s="14" t="s">
        <v>155</v>
      </c>
      <c r="BE133" s="229">
        <f>IF(N133="základná",J133,0)</f>
        <v>0</v>
      </c>
      <c r="BF133" s="229">
        <f>IF(N133="znížená",J133,0)</f>
        <v>0</v>
      </c>
      <c r="BG133" s="229">
        <f>IF(N133="zákl. prenesená",J133,0)</f>
        <v>0</v>
      </c>
      <c r="BH133" s="229">
        <f>IF(N133="zníž. prenesená",J133,0)</f>
        <v>0</v>
      </c>
      <c r="BI133" s="229">
        <f>IF(N133="nulová",J133,0)</f>
        <v>0</v>
      </c>
      <c r="BJ133" s="14" t="s">
        <v>162</v>
      </c>
      <c r="BK133" s="229">
        <f>ROUND(I133*H133,2)</f>
        <v>0</v>
      </c>
      <c r="BL133" s="14" t="s">
        <v>161</v>
      </c>
      <c r="BM133" s="228" t="s">
        <v>7</v>
      </c>
    </row>
    <row r="134" s="2" customFormat="1" ht="33" customHeight="1">
      <c r="A134" s="35"/>
      <c r="B134" s="36"/>
      <c r="C134" s="216" t="s">
        <v>192</v>
      </c>
      <c r="D134" s="216" t="s">
        <v>157</v>
      </c>
      <c r="E134" s="217" t="s">
        <v>1421</v>
      </c>
      <c r="F134" s="218" t="s">
        <v>1422</v>
      </c>
      <c r="G134" s="219" t="s">
        <v>219</v>
      </c>
      <c r="H134" s="220">
        <v>63.25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41</v>
      </c>
      <c r="O134" s="88"/>
      <c r="P134" s="226">
        <f>O134*H134</f>
        <v>0</v>
      </c>
      <c r="Q134" s="226">
        <v>0.0060099999999999997</v>
      </c>
      <c r="R134" s="226">
        <f>Q134*H134</f>
        <v>0.38013249999999998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161</v>
      </c>
      <c r="AT134" s="228" t="s">
        <v>157</v>
      </c>
      <c r="AU134" s="228" t="s">
        <v>162</v>
      </c>
      <c r="AY134" s="14" t="s">
        <v>155</v>
      </c>
      <c r="BE134" s="229">
        <f>IF(N134="základná",J134,0)</f>
        <v>0</v>
      </c>
      <c r="BF134" s="229">
        <f>IF(N134="znížená",J134,0)</f>
        <v>0</v>
      </c>
      <c r="BG134" s="229">
        <f>IF(N134="zákl. prenesená",J134,0)</f>
        <v>0</v>
      </c>
      <c r="BH134" s="229">
        <f>IF(N134="zníž. prenesená",J134,0)</f>
        <v>0</v>
      </c>
      <c r="BI134" s="229">
        <f>IF(N134="nulová",J134,0)</f>
        <v>0</v>
      </c>
      <c r="BJ134" s="14" t="s">
        <v>162</v>
      </c>
      <c r="BK134" s="229">
        <f>ROUND(I134*H134,2)</f>
        <v>0</v>
      </c>
      <c r="BL134" s="14" t="s">
        <v>161</v>
      </c>
      <c r="BM134" s="228" t="s">
        <v>203</v>
      </c>
    </row>
    <row r="135" s="2" customFormat="1" ht="33" customHeight="1">
      <c r="A135" s="35"/>
      <c r="B135" s="36"/>
      <c r="C135" s="216" t="s">
        <v>177</v>
      </c>
      <c r="D135" s="216" t="s">
        <v>157</v>
      </c>
      <c r="E135" s="217" t="s">
        <v>1423</v>
      </c>
      <c r="F135" s="218" t="s">
        <v>1424</v>
      </c>
      <c r="G135" s="219" t="s">
        <v>219</v>
      </c>
      <c r="H135" s="220">
        <v>63.25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41</v>
      </c>
      <c r="O135" s="88"/>
      <c r="P135" s="226">
        <f>O135*H135</f>
        <v>0</v>
      </c>
      <c r="Q135" s="226">
        <v>0.15559000000000001</v>
      </c>
      <c r="R135" s="226">
        <f>Q135*H135</f>
        <v>9.8410675000000012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161</v>
      </c>
      <c r="AT135" s="228" t="s">
        <v>157</v>
      </c>
      <c r="AU135" s="228" t="s">
        <v>162</v>
      </c>
      <c r="AY135" s="14" t="s">
        <v>155</v>
      </c>
      <c r="BE135" s="229">
        <f>IF(N135="základná",J135,0)</f>
        <v>0</v>
      </c>
      <c r="BF135" s="229">
        <f>IF(N135="znížená",J135,0)</f>
        <v>0</v>
      </c>
      <c r="BG135" s="229">
        <f>IF(N135="zákl. prenesená",J135,0)</f>
        <v>0</v>
      </c>
      <c r="BH135" s="229">
        <f>IF(N135="zníž. prenesená",J135,0)</f>
        <v>0</v>
      </c>
      <c r="BI135" s="229">
        <f>IF(N135="nulová",J135,0)</f>
        <v>0</v>
      </c>
      <c r="BJ135" s="14" t="s">
        <v>162</v>
      </c>
      <c r="BK135" s="229">
        <f>ROUND(I135*H135,2)</f>
        <v>0</v>
      </c>
      <c r="BL135" s="14" t="s">
        <v>161</v>
      </c>
      <c r="BM135" s="228" t="s">
        <v>207</v>
      </c>
    </row>
    <row r="136" s="2" customFormat="1" ht="33" customHeight="1">
      <c r="A136" s="35"/>
      <c r="B136" s="36"/>
      <c r="C136" s="216" t="s">
        <v>200</v>
      </c>
      <c r="D136" s="216" t="s">
        <v>157</v>
      </c>
      <c r="E136" s="217" t="s">
        <v>1425</v>
      </c>
      <c r="F136" s="218" t="s">
        <v>1426</v>
      </c>
      <c r="G136" s="219" t="s">
        <v>219</v>
      </c>
      <c r="H136" s="220">
        <v>63.25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41</v>
      </c>
      <c r="O136" s="88"/>
      <c r="P136" s="226">
        <f>O136*H136</f>
        <v>0</v>
      </c>
      <c r="Q136" s="226">
        <v>0.15559000000000001</v>
      </c>
      <c r="R136" s="226">
        <f>Q136*H136</f>
        <v>9.8410675000000012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161</v>
      </c>
      <c r="AT136" s="228" t="s">
        <v>157</v>
      </c>
      <c r="AU136" s="228" t="s">
        <v>162</v>
      </c>
      <c r="AY136" s="14" t="s">
        <v>155</v>
      </c>
      <c r="BE136" s="229">
        <f>IF(N136="základná",J136,0)</f>
        <v>0</v>
      </c>
      <c r="BF136" s="229">
        <f>IF(N136="znížená",J136,0)</f>
        <v>0</v>
      </c>
      <c r="BG136" s="229">
        <f>IF(N136="zákl. prenesená",J136,0)</f>
        <v>0</v>
      </c>
      <c r="BH136" s="229">
        <f>IF(N136="zníž. prenesená",J136,0)</f>
        <v>0</v>
      </c>
      <c r="BI136" s="229">
        <f>IF(N136="nulová",J136,0)</f>
        <v>0</v>
      </c>
      <c r="BJ136" s="14" t="s">
        <v>162</v>
      </c>
      <c r="BK136" s="229">
        <f>ROUND(I136*H136,2)</f>
        <v>0</v>
      </c>
      <c r="BL136" s="14" t="s">
        <v>161</v>
      </c>
      <c r="BM136" s="228" t="s">
        <v>212</v>
      </c>
    </row>
    <row r="137" s="2" customFormat="1" ht="33" customHeight="1">
      <c r="A137" s="35"/>
      <c r="B137" s="36"/>
      <c r="C137" s="216" t="s">
        <v>204</v>
      </c>
      <c r="D137" s="216" t="s">
        <v>157</v>
      </c>
      <c r="E137" s="217" t="s">
        <v>1427</v>
      </c>
      <c r="F137" s="218" t="s">
        <v>1428</v>
      </c>
      <c r="G137" s="219" t="s">
        <v>219</v>
      </c>
      <c r="H137" s="220">
        <v>63.25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41</v>
      </c>
      <c r="O137" s="88"/>
      <c r="P137" s="226">
        <f>O137*H137</f>
        <v>0</v>
      </c>
      <c r="Q137" s="226">
        <v>0.18151999999999999</v>
      </c>
      <c r="R137" s="226">
        <f>Q137*H137</f>
        <v>11.48114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161</v>
      </c>
      <c r="AT137" s="228" t="s">
        <v>157</v>
      </c>
      <c r="AU137" s="228" t="s">
        <v>162</v>
      </c>
      <c r="AY137" s="14" t="s">
        <v>155</v>
      </c>
      <c r="BE137" s="229">
        <f>IF(N137="základná",J137,0)</f>
        <v>0</v>
      </c>
      <c r="BF137" s="229">
        <f>IF(N137="znížená",J137,0)</f>
        <v>0</v>
      </c>
      <c r="BG137" s="229">
        <f>IF(N137="zákl. prenesená",J137,0)</f>
        <v>0</v>
      </c>
      <c r="BH137" s="229">
        <f>IF(N137="zníž. prenesená",J137,0)</f>
        <v>0</v>
      </c>
      <c r="BI137" s="229">
        <f>IF(N137="nulová",J137,0)</f>
        <v>0</v>
      </c>
      <c r="BJ137" s="14" t="s">
        <v>162</v>
      </c>
      <c r="BK137" s="229">
        <f>ROUND(I137*H137,2)</f>
        <v>0</v>
      </c>
      <c r="BL137" s="14" t="s">
        <v>161</v>
      </c>
      <c r="BM137" s="228" t="s">
        <v>215</v>
      </c>
    </row>
    <row r="138" s="2" customFormat="1" ht="33" customHeight="1">
      <c r="A138" s="35"/>
      <c r="B138" s="36"/>
      <c r="C138" s="216" t="s">
        <v>209</v>
      </c>
      <c r="D138" s="216" t="s">
        <v>157</v>
      </c>
      <c r="E138" s="217" t="s">
        <v>1429</v>
      </c>
      <c r="F138" s="218" t="s">
        <v>1430</v>
      </c>
      <c r="G138" s="219" t="s">
        <v>219</v>
      </c>
      <c r="H138" s="220">
        <v>312.69999999999999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41</v>
      </c>
      <c r="O138" s="88"/>
      <c r="P138" s="226">
        <f>O138*H138</f>
        <v>0</v>
      </c>
      <c r="Q138" s="226">
        <v>0.112</v>
      </c>
      <c r="R138" s="226">
        <f>Q138*H138</f>
        <v>35.022399999999998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161</v>
      </c>
      <c r="AT138" s="228" t="s">
        <v>157</v>
      </c>
      <c r="AU138" s="228" t="s">
        <v>162</v>
      </c>
      <c r="AY138" s="14" t="s">
        <v>155</v>
      </c>
      <c r="BE138" s="229">
        <f>IF(N138="základná",J138,0)</f>
        <v>0</v>
      </c>
      <c r="BF138" s="229">
        <f>IF(N138="znížená",J138,0)</f>
        <v>0</v>
      </c>
      <c r="BG138" s="229">
        <f>IF(N138="zákl. prenesená",J138,0)</f>
        <v>0</v>
      </c>
      <c r="BH138" s="229">
        <f>IF(N138="zníž. prenesená",J138,0)</f>
        <v>0</v>
      </c>
      <c r="BI138" s="229">
        <f>IF(N138="nulová",J138,0)</f>
        <v>0</v>
      </c>
      <c r="BJ138" s="14" t="s">
        <v>162</v>
      </c>
      <c r="BK138" s="229">
        <f>ROUND(I138*H138,2)</f>
        <v>0</v>
      </c>
      <c r="BL138" s="14" t="s">
        <v>161</v>
      </c>
      <c r="BM138" s="228" t="s">
        <v>220</v>
      </c>
    </row>
    <row r="139" s="2" customFormat="1" ht="21.75" customHeight="1">
      <c r="A139" s="35"/>
      <c r="B139" s="36"/>
      <c r="C139" s="230" t="s">
        <v>184</v>
      </c>
      <c r="D139" s="230" t="s">
        <v>193</v>
      </c>
      <c r="E139" s="231" t="s">
        <v>1431</v>
      </c>
      <c r="F139" s="232" t="s">
        <v>1432</v>
      </c>
      <c r="G139" s="233" t="s">
        <v>219</v>
      </c>
      <c r="H139" s="234">
        <v>312.69999999999999</v>
      </c>
      <c r="I139" s="235"/>
      <c r="J139" s="236">
        <f>ROUND(I139*H139,2)</f>
        <v>0</v>
      </c>
      <c r="K139" s="237"/>
      <c r="L139" s="238"/>
      <c r="M139" s="239" t="s">
        <v>1</v>
      </c>
      <c r="N139" s="240" t="s">
        <v>41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171</v>
      </c>
      <c r="AT139" s="228" t="s">
        <v>193</v>
      </c>
      <c r="AU139" s="228" t="s">
        <v>162</v>
      </c>
      <c r="AY139" s="14" t="s">
        <v>155</v>
      </c>
      <c r="BE139" s="229">
        <f>IF(N139="základná",J139,0)</f>
        <v>0</v>
      </c>
      <c r="BF139" s="229">
        <f>IF(N139="znížená",J139,0)</f>
        <v>0</v>
      </c>
      <c r="BG139" s="229">
        <f>IF(N139="zákl. prenesená",J139,0)</f>
        <v>0</v>
      </c>
      <c r="BH139" s="229">
        <f>IF(N139="zníž. prenesená",J139,0)</f>
        <v>0</v>
      </c>
      <c r="BI139" s="229">
        <f>IF(N139="nulová",J139,0)</f>
        <v>0</v>
      </c>
      <c r="BJ139" s="14" t="s">
        <v>162</v>
      </c>
      <c r="BK139" s="229">
        <f>ROUND(I139*H139,2)</f>
        <v>0</v>
      </c>
      <c r="BL139" s="14" t="s">
        <v>161</v>
      </c>
      <c r="BM139" s="228" t="s">
        <v>223</v>
      </c>
    </row>
    <row r="140" s="2" customFormat="1" ht="33" customHeight="1">
      <c r="A140" s="35"/>
      <c r="B140" s="36"/>
      <c r="C140" s="216" t="s">
        <v>216</v>
      </c>
      <c r="D140" s="216" t="s">
        <v>157</v>
      </c>
      <c r="E140" s="217" t="s">
        <v>1433</v>
      </c>
      <c r="F140" s="218" t="s">
        <v>1434</v>
      </c>
      <c r="G140" s="219" t="s">
        <v>443</v>
      </c>
      <c r="H140" s="220">
        <v>22.5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41</v>
      </c>
      <c r="O140" s="88"/>
      <c r="P140" s="226">
        <f>O140*H140</f>
        <v>0</v>
      </c>
      <c r="Q140" s="226">
        <v>0.126</v>
      </c>
      <c r="R140" s="226">
        <f>Q140*H140</f>
        <v>2.835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161</v>
      </c>
      <c r="AT140" s="228" t="s">
        <v>157</v>
      </c>
      <c r="AU140" s="228" t="s">
        <v>162</v>
      </c>
      <c r="AY140" s="14" t="s">
        <v>155</v>
      </c>
      <c r="BE140" s="229">
        <f>IF(N140="základná",J140,0)</f>
        <v>0</v>
      </c>
      <c r="BF140" s="229">
        <f>IF(N140="znížená",J140,0)</f>
        <v>0</v>
      </c>
      <c r="BG140" s="229">
        <f>IF(N140="zákl. prenesená",J140,0)</f>
        <v>0</v>
      </c>
      <c r="BH140" s="229">
        <f>IF(N140="zníž. prenesená",J140,0)</f>
        <v>0</v>
      </c>
      <c r="BI140" s="229">
        <f>IF(N140="nulová",J140,0)</f>
        <v>0</v>
      </c>
      <c r="BJ140" s="14" t="s">
        <v>162</v>
      </c>
      <c r="BK140" s="229">
        <f>ROUND(I140*H140,2)</f>
        <v>0</v>
      </c>
      <c r="BL140" s="14" t="s">
        <v>161</v>
      </c>
      <c r="BM140" s="228" t="s">
        <v>227</v>
      </c>
    </row>
    <row r="141" s="2" customFormat="1" ht="21.75" customHeight="1">
      <c r="A141" s="35"/>
      <c r="B141" s="36"/>
      <c r="C141" s="230" t="s">
        <v>188</v>
      </c>
      <c r="D141" s="230" t="s">
        <v>193</v>
      </c>
      <c r="E141" s="231" t="s">
        <v>1435</v>
      </c>
      <c r="F141" s="232" t="s">
        <v>1436</v>
      </c>
      <c r="G141" s="233" t="s">
        <v>237</v>
      </c>
      <c r="H141" s="234">
        <v>22.5</v>
      </c>
      <c r="I141" s="235"/>
      <c r="J141" s="236">
        <f>ROUND(I141*H141,2)</f>
        <v>0</v>
      </c>
      <c r="K141" s="237"/>
      <c r="L141" s="238"/>
      <c r="M141" s="239" t="s">
        <v>1</v>
      </c>
      <c r="N141" s="240" t="s">
        <v>41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171</v>
      </c>
      <c r="AT141" s="228" t="s">
        <v>193</v>
      </c>
      <c r="AU141" s="228" t="s">
        <v>162</v>
      </c>
      <c r="AY141" s="14" t="s">
        <v>155</v>
      </c>
      <c r="BE141" s="229">
        <f>IF(N141="základná",J141,0)</f>
        <v>0</v>
      </c>
      <c r="BF141" s="229">
        <f>IF(N141="znížená",J141,0)</f>
        <v>0</v>
      </c>
      <c r="BG141" s="229">
        <f>IF(N141="zákl. prenesená",J141,0)</f>
        <v>0</v>
      </c>
      <c r="BH141" s="229">
        <f>IF(N141="zníž. prenesená",J141,0)</f>
        <v>0</v>
      </c>
      <c r="BI141" s="229">
        <f>IF(N141="nulová",J141,0)</f>
        <v>0</v>
      </c>
      <c r="BJ141" s="14" t="s">
        <v>162</v>
      </c>
      <c r="BK141" s="229">
        <f>ROUND(I141*H141,2)</f>
        <v>0</v>
      </c>
      <c r="BL141" s="14" t="s">
        <v>161</v>
      </c>
      <c r="BM141" s="228" t="s">
        <v>230</v>
      </c>
    </row>
    <row r="142" s="2" customFormat="1" ht="33" customHeight="1">
      <c r="A142" s="35"/>
      <c r="B142" s="36"/>
      <c r="C142" s="216" t="s">
        <v>224</v>
      </c>
      <c r="D142" s="216" t="s">
        <v>157</v>
      </c>
      <c r="E142" s="217" t="s">
        <v>1437</v>
      </c>
      <c r="F142" s="218" t="s">
        <v>1438</v>
      </c>
      <c r="G142" s="219" t="s">
        <v>443</v>
      </c>
      <c r="H142" s="220">
        <v>213.30000000000001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41</v>
      </c>
      <c r="O142" s="88"/>
      <c r="P142" s="226">
        <f>O142*H142</f>
        <v>0</v>
      </c>
      <c r="Q142" s="226">
        <v>0.126</v>
      </c>
      <c r="R142" s="226">
        <f>Q142*H142</f>
        <v>26.875800000000002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161</v>
      </c>
      <c r="AT142" s="228" t="s">
        <v>157</v>
      </c>
      <c r="AU142" s="228" t="s">
        <v>162</v>
      </c>
      <c r="AY142" s="14" t="s">
        <v>155</v>
      </c>
      <c r="BE142" s="229">
        <f>IF(N142="základná",J142,0)</f>
        <v>0</v>
      </c>
      <c r="BF142" s="229">
        <f>IF(N142="znížená",J142,0)</f>
        <v>0</v>
      </c>
      <c r="BG142" s="229">
        <f>IF(N142="zákl. prenesená",J142,0)</f>
        <v>0</v>
      </c>
      <c r="BH142" s="229">
        <f>IF(N142="zníž. prenesená",J142,0)</f>
        <v>0</v>
      </c>
      <c r="BI142" s="229">
        <f>IF(N142="nulová",J142,0)</f>
        <v>0</v>
      </c>
      <c r="BJ142" s="14" t="s">
        <v>162</v>
      </c>
      <c r="BK142" s="229">
        <f>ROUND(I142*H142,2)</f>
        <v>0</v>
      </c>
      <c r="BL142" s="14" t="s">
        <v>161</v>
      </c>
      <c r="BM142" s="228" t="s">
        <v>234</v>
      </c>
    </row>
    <row r="143" s="2" customFormat="1" ht="21.75" customHeight="1">
      <c r="A143" s="35"/>
      <c r="B143" s="36"/>
      <c r="C143" s="230" t="s">
        <v>7</v>
      </c>
      <c r="D143" s="230" t="s">
        <v>193</v>
      </c>
      <c r="E143" s="231" t="s">
        <v>1439</v>
      </c>
      <c r="F143" s="232" t="s">
        <v>1440</v>
      </c>
      <c r="G143" s="233" t="s">
        <v>237</v>
      </c>
      <c r="H143" s="234">
        <v>213.30000000000001</v>
      </c>
      <c r="I143" s="235"/>
      <c r="J143" s="236">
        <f>ROUND(I143*H143,2)</f>
        <v>0</v>
      </c>
      <c r="K143" s="237"/>
      <c r="L143" s="238"/>
      <c r="M143" s="239" t="s">
        <v>1</v>
      </c>
      <c r="N143" s="240" t="s">
        <v>41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171</v>
      </c>
      <c r="AT143" s="228" t="s">
        <v>193</v>
      </c>
      <c r="AU143" s="228" t="s">
        <v>162</v>
      </c>
      <c r="AY143" s="14" t="s">
        <v>155</v>
      </c>
      <c r="BE143" s="229">
        <f>IF(N143="základná",J143,0)</f>
        <v>0</v>
      </c>
      <c r="BF143" s="229">
        <f>IF(N143="znížená",J143,0)</f>
        <v>0</v>
      </c>
      <c r="BG143" s="229">
        <f>IF(N143="zákl. prenesená",J143,0)</f>
        <v>0</v>
      </c>
      <c r="BH143" s="229">
        <f>IF(N143="zníž. prenesená",J143,0)</f>
        <v>0</v>
      </c>
      <c r="BI143" s="229">
        <f>IF(N143="nulová",J143,0)</f>
        <v>0</v>
      </c>
      <c r="BJ143" s="14" t="s">
        <v>162</v>
      </c>
      <c r="BK143" s="229">
        <f>ROUND(I143*H143,2)</f>
        <v>0</v>
      </c>
      <c r="BL143" s="14" t="s">
        <v>161</v>
      </c>
      <c r="BM143" s="228" t="s">
        <v>238</v>
      </c>
    </row>
    <row r="144" s="12" customFormat="1" ht="22.8" customHeight="1">
      <c r="A144" s="12"/>
      <c r="B144" s="200"/>
      <c r="C144" s="201"/>
      <c r="D144" s="202" t="s">
        <v>74</v>
      </c>
      <c r="E144" s="214" t="s">
        <v>509</v>
      </c>
      <c r="F144" s="214" t="s">
        <v>510</v>
      </c>
      <c r="G144" s="201"/>
      <c r="H144" s="201"/>
      <c r="I144" s="204"/>
      <c r="J144" s="215">
        <f>BK144</f>
        <v>0</v>
      </c>
      <c r="K144" s="201"/>
      <c r="L144" s="206"/>
      <c r="M144" s="207"/>
      <c r="N144" s="208"/>
      <c r="O144" s="208"/>
      <c r="P144" s="209">
        <f>P145</f>
        <v>0</v>
      </c>
      <c r="Q144" s="208"/>
      <c r="R144" s="209">
        <f>R145</f>
        <v>0</v>
      </c>
      <c r="S144" s="208"/>
      <c r="T144" s="210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1" t="s">
        <v>83</v>
      </c>
      <c r="AT144" s="212" t="s">
        <v>74</v>
      </c>
      <c r="AU144" s="212" t="s">
        <v>83</v>
      </c>
      <c r="AY144" s="211" t="s">
        <v>155</v>
      </c>
      <c r="BK144" s="213">
        <f>BK145</f>
        <v>0</v>
      </c>
    </row>
    <row r="145" s="2" customFormat="1" ht="33" customHeight="1">
      <c r="A145" s="35"/>
      <c r="B145" s="36"/>
      <c r="C145" s="216" t="s">
        <v>231</v>
      </c>
      <c r="D145" s="216" t="s">
        <v>157</v>
      </c>
      <c r="E145" s="217" t="s">
        <v>1441</v>
      </c>
      <c r="F145" s="218" t="s">
        <v>1442</v>
      </c>
      <c r="G145" s="219" t="s">
        <v>196</v>
      </c>
      <c r="H145" s="220">
        <v>528.38599999999997</v>
      </c>
      <c r="I145" s="221"/>
      <c r="J145" s="222">
        <f>ROUND(I145*H145,2)</f>
        <v>0</v>
      </c>
      <c r="K145" s="223"/>
      <c r="L145" s="41"/>
      <c r="M145" s="241" t="s">
        <v>1</v>
      </c>
      <c r="N145" s="242" t="s">
        <v>41</v>
      </c>
      <c r="O145" s="243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161</v>
      </c>
      <c r="AT145" s="228" t="s">
        <v>157</v>
      </c>
      <c r="AU145" s="228" t="s">
        <v>162</v>
      </c>
      <c r="AY145" s="14" t="s">
        <v>155</v>
      </c>
      <c r="BE145" s="229">
        <f>IF(N145="základná",J145,0)</f>
        <v>0</v>
      </c>
      <c r="BF145" s="229">
        <f>IF(N145="znížená",J145,0)</f>
        <v>0</v>
      </c>
      <c r="BG145" s="229">
        <f>IF(N145="zákl. prenesená",J145,0)</f>
        <v>0</v>
      </c>
      <c r="BH145" s="229">
        <f>IF(N145="zníž. prenesená",J145,0)</f>
        <v>0</v>
      </c>
      <c r="BI145" s="229">
        <f>IF(N145="nulová",J145,0)</f>
        <v>0</v>
      </c>
      <c r="BJ145" s="14" t="s">
        <v>162</v>
      </c>
      <c r="BK145" s="229">
        <f>ROUND(I145*H145,2)</f>
        <v>0</v>
      </c>
      <c r="BL145" s="14" t="s">
        <v>161</v>
      </c>
      <c r="BM145" s="228" t="s">
        <v>242</v>
      </c>
    </row>
    <row r="146" s="2" customFormat="1" ht="6.96" customHeight="1">
      <c r="A146" s="35"/>
      <c r="B146" s="63"/>
      <c r="C146" s="64"/>
      <c r="D146" s="64"/>
      <c r="E146" s="64"/>
      <c r="F146" s="64"/>
      <c r="G146" s="64"/>
      <c r="H146" s="64"/>
      <c r="I146" s="64"/>
      <c r="J146" s="64"/>
      <c r="K146" s="64"/>
      <c r="L146" s="41"/>
      <c r="M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</row>
  </sheetData>
  <sheetProtection sheet="1" autoFilter="0" formatColumns="0" formatRows="0" objects="1" scenarios="1" spinCount="100000" saltValue="pj1z8zET4fU9ZTZAjczw684gMSFgMhw7KElbQ/PNVEieBUqt9pyI4jQDxqHEBSzJ05GISQQRvvSzK5s5AhDthQ==" hashValue="MGb9us54PGJ/6xfvk8lg+7LSD7sT9MwYo3E2lof+RWI2XRdNDw4u3G9WshQGoT3Kmq6LF5k6pN0bVTNCl/ogLQ==" algorithmName="SHA-512" password="CC35"/>
  <autoFilter ref="C119:K145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75</v>
      </c>
    </row>
    <row r="4" s="1" customFormat="1" ht="24.96" customHeight="1">
      <c r="B4" s="17"/>
      <c r="D4" s="135" t="s">
        <v>112</v>
      </c>
      <c r="L4" s="17"/>
      <c r="M4" s="136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15</v>
      </c>
      <c r="L6" s="17"/>
    </row>
    <row r="7" s="1" customFormat="1" ht="16.5" customHeight="1">
      <c r="B7" s="17"/>
      <c r="E7" s="138" t="str">
        <f>'Rekapitulácia stavby'!K6</f>
        <v>Zariadenie pre seniorov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113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1443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17</v>
      </c>
      <c r="E11" s="35"/>
      <c r="F11" s="140" t="s">
        <v>1</v>
      </c>
      <c r="G11" s="35"/>
      <c r="H11" s="35"/>
      <c r="I11" s="137" t="s">
        <v>18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19</v>
      </c>
      <c r="E12" s="35"/>
      <c r="F12" s="140" t="s">
        <v>20</v>
      </c>
      <c r="G12" s="35"/>
      <c r="H12" s="35"/>
      <c r="I12" s="137" t="s">
        <v>21</v>
      </c>
      <c r="J12" s="141" t="str">
        <f>'Rekapitulácia stavby'!AN8</f>
        <v>17. 4. 2019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23</v>
      </c>
      <c r="E14" s="35"/>
      <c r="F14" s="35"/>
      <c r="G14" s="35"/>
      <c r="H14" s="35"/>
      <c r="I14" s="137" t="s">
        <v>24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25</v>
      </c>
      <c r="F15" s="35"/>
      <c r="G15" s="35"/>
      <c r="H15" s="35"/>
      <c r="I15" s="137" t="s">
        <v>26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24</v>
      </c>
      <c r="J17" s="30" t="str">
        <f>'Rekapitulácia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0"/>
      <c r="G18" s="140"/>
      <c r="H18" s="140"/>
      <c r="I18" s="137" t="s">
        <v>26</v>
      </c>
      <c r="J18" s="30" t="str">
        <f>'Rekapitulácia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24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24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33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ROUND(J124,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ROUND((SUM(BE124:BE173)),  2)</f>
        <v>0</v>
      </c>
      <c r="G33" s="35"/>
      <c r="H33" s="35"/>
      <c r="I33" s="152">
        <v>0.20000000000000001</v>
      </c>
      <c r="J33" s="151">
        <f>ROUND(((SUM(BE124:BE173))*I33),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ROUND((SUM(BF124:BF173)),  2)</f>
        <v>0</v>
      </c>
      <c r="G34" s="35"/>
      <c r="H34" s="35"/>
      <c r="I34" s="152">
        <v>0.20000000000000001</v>
      </c>
      <c r="J34" s="151">
        <f>ROUND(((SUM(BF124:BF173))*I34),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ROUND((SUM(BG124:BG173)),  2)</f>
        <v>0</v>
      </c>
      <c r="G35" s="35"/>
      <c r="H35" s="35"/>
      <c r="I35" s="152">
        <v>0.20000000000000001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ROUND((SUM(BH124:BH173)),  2)</f>
        <v>0</v>
      </c>
      <c r="G36" s="35"/>
      <c r="H36" s="35"/>
      <c r="I36" s="152">
        <v>0.20000000000000001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ROUND((SUM(BI124:BI173)),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115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71" t="str">
        <f>E7</f>
        <v>Zariadenie pre seniorov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113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05 - SO 05 - Vodovodná prípojka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19</v>
      </c>
      <c r="D89" s="37"/>
      <c r="E89" s="37"/>
      <c r="F89" s="24" t="str">
        <f>F12</f>
        <v>k.ú. Horný Vinodol č. parc. 14</v>
      </c>
      <c r="G89" s="37"/>
      <c r="H89" s="37"/>
      <c r="I89" s="29" t="s">
        <v>21</v>
      </c>
      <c r="J89" s="76" t="str">
        <f>IF(J12="","",J12)</f>
        <v>17. 4. 2019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Obec Vinodol, Obecná 473/29 Vinodol 951 06</v>
      </c>
      <c r="G91" s="37"/>
      <c r="H91" s="37"/>
      <c r="I91" s="29" t="s">
        <v>30</v>
      </c>
      <c r="J91" s="33" t="str">
        <f>E21</f>
        <v>Ing. arch. Ján Kováč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72" t="s">
        <v>116</v>
      </c>
      <c r="D94" s="173"/>
      <c r="E94" s="173"/>
      <c r="F94" s="173"/>
      <c r="G94" s="173"/>
      <c r="H94" s="173"/>
      <c r="I94" s="173"/>
      <c r="J94" s="174" t="s">
        <v>117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5" t="s">
        <v>118</v>
      </c>
      <c r="D96" s="37"/>
      <c r="E96" s="37"/>
      <c r="F96" s="37"/>
      <c r="G96" s="37"/>
      <c r="H96" s="37"/>
      <c r="I96" s="37"/>
      <c r="J96" s="107">
        <f>J124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119</v>
      </c>
    </row>
    <row r="97" hidden="1" s="9" customFormat="1" ht="24.96" customHeight="1">
      <c r="A97" s="9"/>
      <c r="B97" s="176"/>
      <c r="C97" s="177"/>
      <c r="D97" s="178" t="s">
        <v>120</v>
      </c>
      <c r="E97" s="179"/>
      <c r="F97" s="179"/>
      <c r="G97" s="179"/>
      <c r="H97" s="179"/>
      <c r="I97" s="179"/>
      <c r="J97" s="180">
        <f>J125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2"/>
      <c r="C98" s="183"/>
      <c r="D98" s="184" t="s">
        <v>121</v>
      </c>
      <c r="E98" s="185"/>
      <c r="F98" s="185"/>
      <c r="G98" s="185"/>
      <c r="H98" s="185"/>
      <c r="I98" s="185"/>
      <c r="J98" s="186">
        <f>J126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2"/>
      <c r="C99" s="183"/>
      <c r="D99" s="184" t="s">
        <v>122</v>
      </c>
      <c r="E99" s="185"/>
      <c r="F99" s="185"/>
      <c r="G99" s="185"/>
      <c r="H99" s="185"/>
      <c r="I99" s="185"/>
      <c r="J99" s="186">
        <f>J133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2"/>
      <c r="C100" s="183"/>
      <c r="D100" s="184" t="s">
        <v>123</v>
      </c>
      <c r="E100" s="185"/>
      <c r="F100" s="185"/>
      <c r="G100" s="185"/>
      <c r="H100" s="185"/>
      <c r="I100" s="185"/>
      <c r="J100" s="186">
        <f>J136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2"/>
      <c r="C101" s="183"/>
      <c r="D101" s="184" t="s">
        <v>796</v>
      </c>
      <c r="E101" s="185"/>
      <c r="F101" s="185"/>
      <c r="G101" s="185"/>
      <c r="H101" s="185"/>
      <c r="I101" s="185"/>
      <c r="J101" s="186">
        <f>J143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2"/>
      <c r="C102" s="183"/>
      <c r="D102" s="184" t="s">
        <v>127</v>
      </c>
      <c r="E102" s="185"/>
      <c r="F102" s="185"/>
      <c r="G102" s="185"/>
      <c r="H102" s="185"/>
      <c r="I102" s="185"/>
      <c r="J102" s="186">
        <f>J157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9" customFormat="1" ht="24.96" customHeight="1">
      <c r="A103" s="9"/>
      <c r="B103" s="176"/>
      <c r="C103" s="177"/>
      <c r="D103" s="178" t="s">
        <v>128</v>
      </c>
      <c r="E103" s="179"/>
      <c r="F103" s="179"/>
      <c r="G103" s="179"/>
      <c r="H103" s="179"/>
      <c r="I103" s="179"/>
      <c r="J103" s="180">
        <f>J159</f>
        <v>0</v>
      </c>
      <c r="K103" s="177"/>
      <c r="L103" s="18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10" customFormat="1" ht="19.92" customHeight="1">
      <c r="A104" s="10"/>
      <c r="B104" s="182"/>
      <c r="C104" s="183"/>
      <c r="D104" s="184" t="s">
        <v>798</v>
      </c>
      <c r="E104" s="185"/>
      <c r="F104" s="185"/>
      <c r="G104" s="185"/>
      <c r="H104" s="185"/>
      <c r="I104" s="185"/>
      <c r="J104" s="186">
        <f>J160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hidden="1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hidden="1"/>
    <row r="108" hidden="1"/>
    <row r="109" hidden="1"/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141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15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171" t="str">
        <f>E7</f>
        <v>Zariadenie pre seniorov</v>
      </c>
      <c r="F114" s="29"/>
      <c r="G114" s="29"/>
      <c r="H114" s="29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113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3" t="str">
        <f>E9</f>
        <v>05 - SO 05 - Vodovodná prípojka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19</v>
      </c>
      <c r="D118" s="37"/>
      <c r="E118" s="37"/>
      <c r="F118" s="24" t="str">
        <f>F12</f>
        <v>k.ú. Horný Vinodol č. parc. 14</v>
      </c>
      <c r="G118" s="37"/>
      <c r="H118" s="37"/>
      <c r="I118" s="29" t="s">
        <v>21</v>
      </c>
      <c r="J118" s="76" t="str">
        <f>IF(J12="","",J12)</f>
        <v>17. 4. 2019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23</v>
      </c>
      <c r="D120" s="37"/>
      <c r="E120" s="37"/>
      <c r="F120" s="24" t="str">
        <f>E15</f>
        <v>Obec Vinodol, Obecná 473/29 Vinodol 951 06</v>
      </c>
      <c r="G120" s="37"/>
      <c r="H120" s="37"/>
      <c r="I120" s="29" t="s">
        <v>30</v>
      </c>
      <c r="J120" s="33" t="str">
        <f>E21</f>
        <v>Ing. arch. Ján Kováč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27</v>
      </c>
      <c r="D121" s="37"/>
      <c r="E121" s="37"/>
      <c r="F121" s="24" t="str">
        <f>IF(E18="","",E18)</f>
        <v>Vyplň údaj</v>
      </c>
      <c r="G121" s="37"/>
      <c r="H121" s="37"/>
      <c r="I121" s="29" t="s">
        <v>32</v>
      </c>
      <c r="J121" s="33" t="str">
        <f>E24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88"/>
      <c r="B123" s="189"/>
      <c r="C123" s="190" t="s">
        <v>142</v>
      </c>
      <c r="D123" s="191" t="s">
        <v>60</v>
      </c>
      <c r="E123" s="191" t="s">
        <v>56</v>
      </c>
      <c r="F123" s="191" t="s">
        <v>57</v>
      </c>
      <c r="G123" s="191" t="s">
        <v>143</v>
      </c>
      <c r="H123" s="191" t="s">
        <v>144</v>
      </c>
      <c r="I123" s="191" t="s">
        <v>145</v>
      </c>
      <c r="J123" s="192" t="s">
        <v>117</v>
      </c>
      <c r="K123" s="193" t="s">
        <v>146</v>
      </c>
      <c r="L123" s="194"/>
      <c r="M123" s="97" t="s">
        <v>1</v>
      </c>
      <c r="N123" s="98" t="s">
        <v>39</v>
      </c>
      <c r="O123" s="98" t="s">
        <v>147</v>
      </c>
      <c r="P123" s="98" t="s">
        <v>148</v>
      </c>
      <c r="Q123" s="98" t="s">
        <v>149</v>
      </c>
      <c r="R123" s="98" t="s">
        <v>150</v>
      </c>
      <c r="S123" s="98" t="s">
        <v>151</v>
      </c>
      <c r="T123" s="99" t="s">
        <v>152</v>
      </c>
      <c r="U123" s="188"/>
      <c r="V123" s="188"/>
      <c r="W123" s="188"/>
      <c r="X123" s="188"/>
      <c r="Y123" s="188"/>
      <c r="Z123" s="188"/>
      <c r="AA123" s="188"/>
      <c r="AB123" s="188"/>
      <c r="AC123" s="188"/>
      <c r="AD123" s="188"/>
      <c r="AE123" s="188"/>
    </row>
    <row r="124" s="2" customFormat="1" ht="22.8" customHeight="1">
      <c r="A124" s="35"/>
      <c r="B124" s="36"/>
      <c r="C124" s="104" t="s">
        <v>118</v>
      </c>
      <c r="D124" s="37"/>
      <c r="E124" s="37"/>
      <c r="F124" s="37"/>
      <c r="G124" s="37"/>
      <c r="H124" s="37"/>
      <c r="I124" s="37"/>
      <c r="J124" s="195">
        <f>BK124</f>
        <v>0</v>
      </c>
      <c r="K124" s="37"/>
      <c r="L124" s="41"/>
      <c r="M124" s="100"/>
      <c r="N124" s="196"/>
      <c r="O124" s="101"/>
      <c r="P124" s="197">
        <f>P125+P159</f>
        <v>0</v>
      </c>
      <c r="Q124" s="101"/>
      <c r="R124" s="197">
        <f>R125+R159</f>
        <v>1.95021</v>
      </c>
      <c r="S124" s="101"/>
      <c r="T124" s="198">
        <f>T125+T159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74</v>
      </c>
      <c r="AU124" s="14" t="s">
        <v>119</v>
      </c>
      <c r="BK124" s="199">
        <f>BK125+BK159</f>
        <v>0</v>
      </c>
    </row>
    <row r="125" s="12" customFormat="1" ht="25.92" customHeight="1">
      <c r="A125" s="12"/>
      <c r="B125" s="200"/>
      <c r="C125" s="201"/>
      <c r="D125" s="202" t="s">
        <v>74</v>
      </c>
      <c r="E125" s="203" t="s">
        <v>153</v>
      </c>
      <c r="F125" s="203" t="s">
        <v>154</v>
      </c>
      <c r="G125" s="201"/>
      <c r="H125" s="201"/>
      <c r="I125" s="204"/>
      <c r="J125" s="205">
        <f>BK125</f>
        <v>0</v>
      </c>
      <c r="K125" s="201"/>
      <c r="L125" s="206"/>
      <c r="M125" s="207"/>
      <c r="N125" s="208"/>
      <c r="O125" s="208"/>
      <c r="P125" s="209">
        <f>P126+P133+P136+P143+P157</f>
        <v>0</v>
      </c>
      <c r="Q125" s="208"/>
      <c r="R125" s="209">
        <f>R126+R133+R136+R143+R157</f>
        <v>1.95021</v>
      </c>
      <c r="S125" s="208"/>
      <c r="T125" s="210">
        <f>T126+T133+T136+T143+T157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1" t="s">
        <v>83</v>
      </c>
      <c r="AT125" s="212" t="s">
        <v>74</v>
      </c>
      <c r="AU125" s="212" t="s">
        <v>75</v>
      </c>
      <c r="AY125" s="211" t="s">
        <v>155</v>
      </c>
      <c r="BK125" s="213">
        <f>BK126+BK133+BK136+BK143+BK157</f>
        <v>0</v>
      </c>
    </row>
    <row r="126" s="12" customFormat="1" ht="22.8" customHeight="1">
      <c r="A126" s="12"/>
      <c r="B126" s="200"/>
      <c r="C126" s="201"/>
      <c r="D126" s="202" t="s">
        <v>74</v>
      </c>
      <c r="E126" s="214" t="s">
        <v>83</v>
      </c>
      <c r="F126" s="214" t="s">
        <v>156</v>
      </c>
      <c r="G126" s="201"/>
      <c r="H126" s="201"/>
      <c r="I126" s="204"/>
      <c r="J126" s="215">
        <f>BK126</f>
        <v>0</v>
      </c>
      <c r="K126" s="201"/>
      <c r="L126" s="206"/>
      <c r="M126" s="207"/>
      <c r="N126" s="208"/>
      <c r="O126" s="208"/>
      <c r="P126" s="209">
        <f>SUM(P127:P132)</f>
        <v>0</v>
      </c>
      <c r="Q126" s="208"/>
      <c r="R126" s="209">
        <f>SUM(R127:R132)</f>
        <v>0</v>
      </c>
      <c r="S126" s="208"/>
      <c r="T126" s="210">
        <f>SUM(T127:T132)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1" t="s">
        <v>83</v>
      </c>
      <c r="AT126" s="212" t="s">
        <v>74</v>
      </c>
      <c r="AU126" s="212" t="s">
        <v>83</v>
      </c>
      <c r="AY126" s="211" t="s">
        <v>155</v>
      </c>
      <c r="BK126" s="213">
        <f>SUM(BK127:BK132)</f>
        <v>0</v>
      </c>
    </row>
    <row r="127" s="2" customFormat="1" ht="21.75" customHeight="1">
      <c r="A127" s="35"/>
      <c r="B127" s="36"/>
      <c r="C127" s="216" t="s">
        <v>83</v>
      </c>
      <c r="D127" s="216" t="s">
        <v>157</v>
      </c>
      <c r="E127" s="217" t="s">
        <v>163</v>
      </c>
      <c r="F127" s="218" t="s">
        <v>164</v>
      </c>
      <c r="G127" s="219" t="s">
        <v>160</v>
      </c>
      <c r="H127" s="220">
        <v>30.263000000000002</v>
      </c>
      <c r="I127" s="221"/>
      <c r="J127" s="222">
        <f>ROUND(I127*H127,2)</f>
        <v>0</v>
      </c>
      <c r="K127" s="223"/>
      <c r="L127" s="41"/>
      <c r="M127" s="224" t="s">
        <v>1</v>
      </c>
      <c r="N127" s="225" t="s">
        <v>41</v>
      </c>
      <c r="O127" s="88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161</v>
      </c>
      <c r="AT127" s="228" t="s">
        <v>157</v>
      </c>
      <c r="AU127" s="228" t="s">
        <v>162</v>
      </c>
      <c r="AY127" s="14" t="s">
        <v>155</v>
      </c>
      <c r="BE127" s="229">
        <f>IF(N127="základná",J127,0)</f>
        <v>0</v>
      </c>
      <c r="BF127" s="229">
        <f>IF(N127="znížená",J127,0)</f>
        <v>0</v>
      </c>
      <c r="BG127" s="229">
        <f>IF(N127="zákl. prenesená",J127,0)</f>
        <v>0</v>
      </c>
      <c r="BH127" s="229">
        <f>IF(N127="zníž. prenesená",J127,0)</f>
        <v>0</v>
      </c>
      <c r="BI127" s="229">
        <f>IF(N127="nulová",J127,0)</f>
        <v>0</v>
      </c>
      <c r="BJ127" s="14" t="s">
        <v>162</v>
      </c>
      <c r="BK127" s="229">
        <f>ROUND(I127*H127,2)</f>
        <v>0</v>
      </c>
      <c r="BL127" s="14" t="s">
        <v>161</v>
      </c>
      <c r="BM127" s="228" t="s">
        <v>162</v>
      </c>
    </row>
    <row r="128" s="2" customFormat="1" ht="33" customHeight="1">
      <c r="A128" s="35"/>
      <c r="B128" s="36"/>
      <c r="C128" s="216" t="s">
        <v>162</v>
      </c>
      <c r="D128" s="216" t="s">
        <v>157</v>
      </c>
      <c r="E128" s="217" t="s">
        <v>166</v>
      </c>
      <c r="F128" s="218" t="s">
        <v>167</v>
      </c>
      <c r="G128" s="219" t="s">
        <v>160</v>
      </c>
      <c r="H128" s="220">
        <v>30.265000000000001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41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161</v>
      </c>
      <c r="AT128" s="228" t="s">
        <v>157</v>
      </c>
      <c r="AU128" s="228" t="s">
        <v>162</v>
      </c>
      <c r="AY128" s="14" t="s">
        <v>155</v>
      </c>
      <c r="BE128" s="229">
        <f>IF(N128="základná",J128,0)</f>
        <v>0</v>
      </c>
      <c r="BF128" s="229">
        <f>IF(N128="znížená",J128,0)</f>
        <v>0</v>
      </c>
      <c r="BG128" s="229">
        <f>IF(N128="zákl. prenesená",J128,0)</f>
        <v>0</v>
      </c>
      <c r="BH128" s="229">
        <f>IF(N128="zníž. prenesená",J128,0)</f>
        <v>0</v>
      </c>
      <c r="BI128" s="229">
        <f>IF(N128="nulová",J128,0)</f>
        <v>0</v>
      </c>
      <c r="BJ128" s="14" t="s">
        <v>162</v>
      </c>
      <c r="BK128" s="229">
        <f>ROUND(I128*H128,2)</f>
        <v>0</v>
      </c>
      <c r="BL128" s="14" t="s">
        <v>161</v>
      </c>
      <c r="BM128" s="228" t="s">
        <v>161</v>
      </c>
    </row>
    <row r="129" s="2" customFormat="1" ht="21.75" customHeight="1">
      <c r="A129" s="35"/>
      <c r="B129" s="36"/>
      <c r="C129" s="216" t="s">
        <v>165</v>
      </c>
      <c r="D129" s="216" t="s">
        <v>157</v>
      </c>
      <c r="E129" s="217" t="s">
        <v>1444</v>
      </c>
      <c r="F129" s="218" t="s">
        <v>1445</v>
      </c>
      <c r="G129" s="219" t="s">
        <v>443</v>
      </c>
      <c r="H129" s="220">
        <v>12.300000000000001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41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161</v>
      </c>
      <c r="AT129" s="228" t="s">
        <v>157</v>
      </c>
      <c r="AU129" s="228" t="s">
        <v>162</v>
      </c>
      <c r="AY129" s="14" t="s">
        <v>155</v>
      </c>
      <c r="BE129" s="229">
        <f>IF(N129="základná",J129,0)</f>
        <v>0</v>
      </c>
      <c r="BF129" s="229">
        <f>IF(N129="znížená",J129,0)</f>
        <v>0</v>
      </c>
      <c r="BG129" s="229">
        <f>IF(N129="zákl. prenesená",J129,0)</f>
        <v>0</v>
      </c>
      <c r="BH129" s="229">
        <f>IF(N129="zníž. prenesená",J129,0)</f>
        <v>0</v>
      </c>
      <c r="BI129" s="229">
        <f>IF(N129="nulová",J129,0)</f>
        <v>0</v>
      </c>
      <c r="BJ129" s="14" t="s">
        <v>162</v>
      </c>
      <c r="BK129" s="229">
        <f>ROUND(I129*H129,2)</f>
        <v>0</v>
      </c>
      <c r="BL129" s="14" t="s">
        <v>161</v>
      </c>
      <c r="BM129" s="228" t="s">
        <v>168</v>
      </c>
    </row>
    <row r="130" s="2" customFormat="1" ht="33" customHeight="1">
      <c r="A130" s="35"/>
      <c r="B130" s="36"/>
      <c r="C130" s="216" t="s">
        <v>161</v>
      </c>
      <c r="D130" s="216" t="s">
        <v>157</v>
      </c>
      <c r="E130" s="217" t="s">
        <v>1446</v>
      </c>
      <c r="F130" s="218" t="s">
        <v>1447</v>
      </c>
      <c r="G130" s="219" t="s">
        <v>160</v>
      </c>
      <c r="H130" s="220">
        <v>5.3659999999999997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41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161</v>
      </c>
      <c r="AT130" s="228" t="s">
        <v>157</v>
      </c>
      <c r="AU130" s="228" t="s">
        <v>162</v>
      </c>
      <c r="AY130" s="14" t="s">
        <v>155</v>
      </c>
      <c r="BE130" s="229">
        <f>IF(N130="základná",J130,0)</f>
        <v>0</v>
      </c>
      <c r="BF130" s="229">
        <f>IF(N130="znížená",J130,0)</f>
        <v>0</v>
      </c>
      <c r="BG130" s="229">
        <f>IF(N130="zákl. prenesená",J130,0)</f>
        <v>0</v>
      </c>
      <c r="BH130" s="229">
        <f>IF(N130="zníž. prenesená",J130,0)</f>
        <v>0</v>
      </c>
      <c r="BI130" s="229">
        <f>IF(N130="nulová",J130,0)</f>
        <v>0</v>
      </c>
      <c r="BJ130" s="14" t="s">
        <v>162</v>
      </c>
      <c r="BK130" s="229">
        <f>ROUND(I130*H130,2)</f>
        <v>0</v>
      </c>
      <c r="BL130" s="14" t="s">
        <v>161</v>
      </c>
      <c r="BM130" s="228" t="s">
        <v>171</v>
      </c>
    </row>
    <row r="131" s="2" customFormat="1" ht="21.75" customHeight="1">
      <c r="A131" s="35"/>
      <c r="B131" s="36"/>
      <c r="C131" s="230" t="s">
        <v>172</v>
      </c>
      <c r="D131" s="230" t="s">
        <v>193</v>
      </c>
      <c r="E131" s="231" t="s">
        <v>1448</v>
      </c>
      <c r="F131" s="232" t="s">
        <v>1449</v>
      </c>
      <c r="G131" s="233" t="s">
        <v>196</v>
      </c>
      <c r="H131" s="234">
        <v>8.5850000000000009</v>
      </c>
      <c r="I131" s="235"/>
      <c r="J131" s="236">
        <f>ROUND(I131*H131,2)</f>
        <v>0</v>
      </c>
      <c r="K131" s="237"/>
      <c r="L131" s="238"/>
      <c r="M131" s="239" t="s">
        <v>1</v>
      </c>
      <c r="N131" s="240" t="s">
        <v>41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171</v>
      </c>
      <c r="AT131" s="228" t="s">
        <v>193</v>
      </c>
      <c r="AU131" s="228" t="s">
        <v>162</v>
      </c>
      <c r="AY131" s="14" t="s">
        <v>155</v>
      </c>
      <c r="BE131" s="229">
        <f>IF(N131="základná",J131,0)</f>
        <v>0</v>
      </c>
      <c r="BF131" s="229">
        <f>IF(N131="znížená",J131,0)</f>
        <v>0</v>
      </c>
      <c r="BG131" s="229">
        <f>IF(N131="zákl. prenesená",J131,0)</f>
        <v>0</v>
      </c>
      <c r="BH131" s="229">
        <f>IF(N131="zníž. prenesená",J131,0)</f>
        <v>0</v>
      </c>
      <c r="BI131" s="229">
        <f>IF(N131="nulová",J131,0)</f>
        <v>0</v>
      </c>
      <c r="BJ131" s="14" t="s">
        <v>162</v>
      </c>
      <c r="BK131" s="229">
        <f>ROUND(I131*H131,2)</f>
        <v>0</v>
      </c>
      <c r="BL131" s="14" t="s">
        <v>161</v>
      </c>
      <c r="BM131" s="228" t="s">
        <v>109</v>
      </c>
    </row>
    <row r="132" s="2" customFormat="1" ht="21.75" customHeight="1">
      <c r="A132" s="35"/>
      <c r="B132" s="36"/>
      <c r="C132" s="216" t="s">
        <v>168</v>
      </c>
      <c r="D132" s="216" t="s">
        <v>157</v>
      </c>
      <c r="E132" s="217" t="s">
        <v>1450</v>
      </c>
      <c r="F132" s="218" t="s">
        <v>1451</v>
      </c>
      <c r="G132" s="219" t="s">
        <v>160</v>
      </c>
      <c r="H132" s="220">
        <v>13.122999999999999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41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161</v>
      </c>
      <c r="AT132" s="228" t="s">
        <v>157</v>
      </c>
      <c r="AU132" s="228" t="s">
        <v>162</v>
      </c>
      <c r="AY132" s="14" t="s">
        <v>155</v>
      </c>
      <c r="BE132" s="229">
        <f>IF(N132="základná",J132,0)</f>
        <v>0</v>
      </c>
      <c r="BF132" s="229">
        <f>IF(N132="znížená",J132,0)</f>
        <v>0</v>
      </c>
      <c r="BG132" s="229">
        <f>IF(N132="zákl. prenesená",J132,0)</f>
        <v>0</v>
      </c>
      <c r="BH132" s="229">
        <f>IF(N132="zníž. prenesená",J132,0)</f>
        <v>0</v>
      </c>
      <c r="BI132" s="229">
        <f>IF(N132="nulová",J132,0)</f>
        <v>0</v>
      </c>
      <c r="BJ132" s="14" t="s">
        <v>162</v>
      </c>
      <c r="BK132" s="229">
        <f>ROUND(I132*H132,2)</f>
        <v>0</v>
      </c>
      <c r="BL132" s="14" t="s">
        <v>161</v>
      </c>
      <c r="BM132" s="228" t="s">
        <v>177</v>
      </c>
    </row>
    <row r="133" s="12" customFormat="1" ht="22.8" customHeight="1">
      <c r="A133" s="12"/>
      <c r="B133" s="200"/>
      <c r="C133" s="201"/>
      <c r="D133" s="202" t="s">
        <v>74</v>
      </c>
      <c r="E133" s="214" t="s">
        <v>162</v>
      </c>
      <c r="F133" s="214" t="s">
        <v>208</v>
      </c>
      <c r="G133" s="201"/>
      <c r="H133" s="201"/>
      <c r="I133" s="204"/>
      <c r="J133" s="215">
        <f>BK133</f>
        <v>0</v>
      </c>
      <c r="K133" s="201"/>
      <c r="L133" s="206"/>
      <c r="M133" s="207"/>
      <c r="N133" s="208"/>
      <c r="O133" s="208"/>
      <c r="P133" s="209">
        <f>SUM(P134:P135)</f>
        <v>0</v>
      </c>
      <c r="Q133" s="208"/>
      <c r="R133" s="209">
        <f>SUM(R134:R135)</f>
        <v>1.95021</v>
      </c>
      <c r="S133" s="208"/>
      <c r="T133" s="210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1" t="s">
        <v>83</v>
      </c>
      <c r="AT133" s="212" t="s">
        <v>74</v>
      </c>
      <c r="AU133" s="212" t="s">
        <v>83</v>
      </c>
      <c r="AY133" s="211" t="s">
        <v>155</v>
      </c>
      <c r="BK133" s="213">
        <f>SUM(BK134:BK135)</f>
        <v>0</v>
      </c>
    </row>
    <row r="134" s="2" customFormat="1" ht="16.5" customHeight="1">
      <c r="A134" s="35"/>
      <c r="B134" s="36"/>
      <c r="C134" s="216" t="s">
        <v>178</v>
      </c>
      <c r="D134" s="216" t="s">
        <v>157</v>
      </c>
      <c r="E134" s="217" t="s">
        <v>282</v>
      </c>
      <c r="F134" s="218" t="s">
        <v>283</v>
      </c>
      <c r="G134" s="219" t="s">
        <v>160</v>
      </c>
      <c r="H134" s="220">
        <v>0.873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41</v>
      </c>
      <c r="O134" s="88"/>
      <c r="P134" s="226">
        <f>O134*H134</f>
        <v>0</v>
      </c>
      <c r="Q134" s="226">
        <v>2.194</v>
      </c>
      <c r="R134" s="226">
        <f>Q134*H134</f>
        <v>1.915362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161</v>
      </c>
      <c r="AT134" s="228" t="s">
        <v>157</v>
      </c>
      <c r="AU134" s="228" t="s">
        <v>162</v>
      </c>
      <c r="AY134" s="14" t="s">
        <v>155</v>
      </c>
      <c r="BE134" s="229">
        <f>IF(N134="základná",J134,0)</f>
        <v>0</v>
      </c>
      <c r="BF134" s="229">
        <f>IF(N134="znížená",J134,0)</f>
        <v>0</v>
      </c>
      <c r="BG134" s="229">
        <f>IF(N134="zákl. prenesená",J134,0)</f>
        <v>0</v>
      </c>
      <c r="BH134" s="229">
        <f>IF(N134="zníž. prenesená",J134,0)</f>
        <v>0</v>
      </c>
      <c r="BI134" s="229">
        <f>IF(N134="nulová",J134,0)</f>
        <v>0</v>
      </c>
      <c r="BJ134" s="14" t="s">
        <v>162</v>
      </c>
      <c r="BK134" s="229">
        <f>ROUND(I134*H134,2)</f>
        <v>0</v>
      </c>
      <c r="BL134" s="14" t="s">
        <v>161</v>
      </c>
      <c r="BM134" s="228" t="s">
        <v>204</v>
      </c>
    </row>
    <row r="135" s="2" customFormat="1" ht="33" customHeight="1">
      <c r="A135" s="35"/>
      <c r="B135" s="36"/>
      <c r="C135" s="216" t="s">
        <v>171</v>
      </c>
      <c r="D135" s="216" t="s">
        <v>157</v>
      </c>
      <c r="E135" s="217" t="s">
        <v>275</v>
      </c>
      <c r="F135" s="218" t="s">
        <v>1452</v>
      </c>
      <c r="G135" s="219" t="s">
        <v>219</v>
      </c>
      <c r="H135" s="220">
        <v>5.8079999999999998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41</v>
      </c>
      <c r="O135" s="88"/>
      <c r="P135" s="226">
        <f>O135*H135</f>
        <v>0</v>
      </c>
      <c r="Q135" s="226">
        <v>0.0060000000000000001</v>
      </c>
      <c r="R135" s="226">
        <f>Q135*H135</f>
        <v>0.034847999999999997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161</v>
      </c>
      <c r="AT135" s="228" t="s">
        <v>157</v>
      </c>
      <c r="AU135" s="228" t="s">
        <v>162</v>
      </c>
      <c r="AY135" s="14" t="s">
        <v>155</v>
      </c>
      <c r="BE135" s="229">
        <f>IF(N135="základná",J135,0)</f>
        <v>0</v>
      </c>
      <c r="BF135" s="229">
        <f>IF(N135="znížená",J135,0)</f>
        <v>0</v>
      </c>
      <c r="BG135" s="229">
        <f>IF(N135="zákl. prenesená",J135,0)</f>
        <v>0</v>
      </c>
      <c r="BH135" s="229">
        <f>IF(N135="zníž. prenesená",J135,0)</f>
        <v>0</v>
      </c>
      <c r="BI135" s="229">
        <f>IF(N135="nulová",J135,0)</f>
        <v>0</v>
      </c>
      <c r="BJ135" s="14" t="s">
        <v>162</v>
      </c>
      <c r="BK135" s="229">
        <f>ROUND(I135*H135,2)</f>
        <v>0</v>
      </c>
      <c r="BL135" s="14" t="s">
        <v>161</v>
      </c>
      <c r="BM135" s="228" t="s">
        <v>184</v>
      </c>
    </row>
    <row r="136" s="12" customFormat="1" ht="22.8" customHeight="1">
      <c r="A136" s="12"/>
      <c r="B136" s="200"/>
      <c r="C136" s="201"/>
      <c r="D136" s="202" t="s">
        <v>74</v>
      </c>
      <c r="E136" s="214" t="s">
        <v>165</v>
      </c>
      <c r="F136" s="214" t="s">
        <v>285</v>
      </c>
      <c r="G136" s="201"/>
      <c r="H136" s="201"/>
      <c r="I136" s="204"/>
      <c r="J136" s="215">
        <f>BK136</f>
        <v>0</v>
      </c>
      <c r="K136" s="201"/>
      <c r="L136" s="206"/>
      <c r="M136" s="207"/>
      <c r="N136" s="208"/>
      <c r="O136" s="208"/>
      <c r="P136" s="209">
        <f>SUM(P137:P142)</f>
        <v>0</v>
      </c>
      <c r="Q136" s="208"/>
      <c r="R136" s="209">
        <f>SUM(R137:R142)</f>
        <v>0</v>
      </c>
      <c r="S136" s="208"/>
      <c r="T136" s="210">
        <f>SUM(T137:T142)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1" t="s">
        <v>83</v>
      </c>
      <c r="AT136" s="212" t="s">
        <v>74</v>
      </c>
      <c r="AU136" s="212" t="s">
        <v>83</v>
      </c>
      <c r="AY136" s="211" t="s">
        <v>155</v>
      </c>
      <c r="BK136" s="213">
        <f>SUM(BK137:BK142)</f>
        <v>0</v>
      </c>
    </row>
    <row r="137" s="2" customFormat="1" ht="33" customHeight="1">
      <c r="A137" s="35"/>
      <c r="B137" s="36"/>
      <c r="C137" s="230" t="s">
        <v>185</v>
      </c>
      <c r="D137" s="230" t="s">
        <v>193</v>
      </c>
      <c r="E137" s="231" t="s">
        <v>1453</v>
      </c>
      <c r="F137" s="232" t="s">
        <v>1454</v>
      </c>
      <c r="G137" s="233" t="s">
        <v>237</v>
      </c>
      <c r="H137" s="234">
        <v>1</v>
      </c>
      <c r="I137" s="235"/>
      <c r="J137" s="236">
        <f>ROUND(I137*H137,2)</f>
        <v>0</v>
      </c>
      <c r="K137" s="237"/>
      <c r="L137" s="238"/>
      <c r="M137" s="239" t="s">
        <v>1</v>
      </c>
      <c r="N137" s="240" t="s">
        <v>41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171</v>
      </c>
      <c r="AT137" s="228" t="s">
        <v>193</v>
      </c>
      <c r="AU137" s="228" t="s">
        <v>162</v>
      </c>
      <c r="AY137" s="14" t="s">
        <v>155</v>
      </c>
      <c r="BE137" s="229">
        <f>IF(N137="základná",J137,0)</f>
        <v>0</v>
      </c>
      <c r="BF137" s="229">
        <f>IF(N137="znížená",J137,0)</f>
        <v>0</v>
      </c>
      <c r="BG137" s="229">
        <f>IF(N137="zákl. prenesená",J137,0)</f>
        <v>0</v>
      </c>
      <c r="BH137" s="229">
        <f>IF(N137="zníž. prenesená",J137,0)</f>
        <v>0</v>
      </c>
      <c r="BI137" s="229">
        <f>IF(N137="nulová",J137,0)</f>
        <v>0</v>
      </c>
      <c r="BJ137" s="14" t="s">
        <v>162</v>
      </c>
      <c r="BK137" s="229">
        <f>ROUND(I137*H137,2)</f>
        <v>0</v>
      </c>
      <c r="BL137" s="14" t="s">
        <v>161</v>
      </c>
      <c r="BM137" s="228" t="s">
        <v>1455</v>
      </c>
    </row>
    <row r="138" s="2" customFormat="1" ht="21.75" customHeight="1">
      <c r="A138" s="35"/>
      <c r="B138" s="36"/>
      <c r="C138" s="216" t="s">
        <v>109</v>
      </c>
      <c r="D138" s="216" t="s">
        <v>157</v>
      </c>
      <c r="E138" s="217" t="s">
        <v>1456</v>
      </c>
      <c r="F138" s="218" t="s">
        <v>1457</v>
      </c>
      <c r="G138" s="219" t="s">
        <v>237</v>
      </c>
      <c r="H138" s="220">
        <v>1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41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161</v>
      </c>
      <c r="AT138" s="228" t="s">
        <v>157</v>
      </c>
      <c r="AU138" s="228" t="s">
        <v>162</v>
      </c>
      <c r="AY138" s="14" t="s">
        <v>155</v>
      </c>
      <c r="BE138" s="229">
        <f>IF(N138="základná",J138,0)</f>
        <v>0</v>
      </c>
      <c r="BF138" s="229">
        <f>IF(N138="znížená",J138,0)</f>
        <v>0</v>
      </c>
      <c r="BG138" s="229">
        <f>IF(N138="zákl. prenesená",J138,0)</f>
        <v>0</v>
      </c>
      <c r="BH138" s="229">
        <f>IF(N138="zníž. prenesená",J138,0)</f>
        <v>0</v>
      </c>
      <c r="BI138" s="229">
        <f>IF(N138="nulová",J138,0)</f>
        <v>0</v>
      </c>
      <c r="BJ138" s="14" t="s">
        <v>162</v>
      </c>
      <c r="BK138" s="229">
        <f>ROUND(I138*H138,2)</f>
        <v>0</v>
      </c>
      <c r="BL138" s="14" t="s">
        <v>161</v>
      </c>
      <c r="BM138" s="228" t="s">
        <v>1458</v>
      </c>
    </row>
    <row r="139" s="2" customFormat="1" ht="33" customHeight="1">
      <c r="A139" s="35"/>
      <c r="B139" s="36"/>
      <c r="C139" s="230" t="s">
        <v>192</v>
      </c>
      <c r="D139" s="230" t="s">
        <v>193</v>
      </c>
      <c r="E139" s="231" t="s">
        <v>1459</v>
      </c>
      <c r="F139" s="232" t="s">
        <v>1460</v>
      </c>
      <c r="G139" s="233" t="s">
        <v>237</v>
      </c>
      <c r="H139" s="234">
        <v>1</v>
      </c>
      <c r="I139" s="235"/>
      <c r="J139" s="236">
        <f>ROUND(I139*H139,2)</f>
        <v>0</v>
      </c>
      <c r="K139" s="237"/>
      <c r="L139" s="238"/>
      <c r="M139" s="239" t="s">
        <v>1</v>
      </c>
      <c r="N139" s="240" t="s">
        <v>41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171</v>
      </c>
      <c r="AT139" s="228" t="s">
        <v>193</v>
      </c>
      <c r="AU139" s="228" t="s">
        <v>162</v>
      </c>
      <c r="AY139" s="14" t="s">
        <v>155</v>
      </c>
      <c r="BE139" s="229">
        <f>IF(N139="základná",J139,0)</f>
        <v>0</v>
      </c>
      <c r="BF139" s="229">
        <f>IF(N139="znížená",J139,0)</f>
        <v>0</v>
      </c>
      <c r="BG139" s="229">
        <f>IF(N139="zákl. prenesená",J139,0)</f>
        <v>0</v>
      </c>
      <c r="BH139" s="229">
        <f>IF(N139="zníž. prenesená",J139,0)</f>
        <v>0</v>
      </c>
      <c r="BI139" s="229">
        <f>IF(N139="nulová",J139,0)</f>
        <v>0</v>
      </c>
      <c r="BJ139" s="14" t="s">
        <v>162</v>
      </c>
      <c r="BK139" s="229">
        <f>ROUND(I139*H139,2)</f>
        <v>0</v>
      </c>
      <c r="BL139" s="14" t="s">
        <v>161</v>
      </c>
      <c r="BM139" s="228" t="s">
        <v>1461</v>
      </c>
    </row>
    <row r="140" s="2" customFormat="1" ht="21.75" customHeight="1">
      <c r="A140" s="35"/>
      <c r="B140" s="36"/>
      <c r="C140" s="216" t="s">
        <v>177</v>
      </c>
      <c r="D140" s="216" t="s">
        <v>157</v>
      </c>
      <c r="E140" s="217" t="s">
        <v>1462</v>
      </c>
      <c r="F140" s="218" t="s">
        <v>1463</v>
      </c>
      <c r="G140" s="219" t="s">
        <v>237</v>
      </c>
      <c r="H140" s="220">
        <v>1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41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161</v>
      </c>
      <c r="AT140" s="228" t="s">
        <v>157</v>
      </c>
      <c r="AU140" s="228" t="s">
        <v>162</v>
      </c>
      <c r="AY140" s="14" t="s">
        <v>155</v>
      </c>
      <c r="BE140" s="229">
        <f>IF(N140="základná",J140,0)</f>
        <v>0</v>
      </c>
      <c r="BF140" s="229">
        <f>IF(N140="znížená",J140,0)</f>
        <v>0</v>
      </c>
      <c r="BG140" s="229">
        <f>IF(N140="zákl. prenesená",J140,0)</f>
        <v>0</v>
      </c>
      <c r="BH140" s="229">
        <f>IF(N140="zníž. prenesená",J140,0)</f>
        <v>0</v>
      </c>
      <c r="BI140" s="229">
        <f>IF(N140="nulová",J140,0)</f>
        <v>0</v>
      </c>
      <c r="BJ140" s="14" t="s">
        <v>162</v>
      </c>
      <c r="BK140" s="229">
        <f>ROUND(I140*H140,2)</f>
        <v>0</v>
      </c>
      <c r="BL140" s="14" t="s">
        <v>161</v>
      </c>
      <c r="BM140" s="228" t="s">
        <v>1464</v>
      </c>
    </row>
    <row r="141" s="2" customFormat="1" ht="21.75" customHeight="1">
      <c r="A141" s="35"/>
      <c r="B141" s="36"/>
      <c r="C141" s="230" t="s">
        <v>200</v>
      </c>
      <c r="D141" s="230" t="s">
        <v>193</v>
      </c>
      <c r="E141" s="231" t="s">
        <v>1465</v>
      </c>
      <c r="F141" s="232" t="s">
        <v>1466</v>
      </c>
      <c r="G141" s="233" t="s">
        <v>237</v>
      </c>
      <c r="H141" s="234">
        <v>1</v>
      </c>
      <c r="I141" s="235"/>
      <c r="J141" s="236">
        <f>ROUND(I141*H141,2)</f>
        <v>0</v>
      </c>
      <c r="K141" s="237"/>
      <c r="L141" s="238"/>
      <c r="M141" s="239" t="s">
        <v>1</v>
      </c>
      <c r="N141" s="240" t="s">
        <v>41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171</v>
      </c>
      <c r="AT141" s="228" t="s">
        <v>193</v>
      </c>
      <c r="AU141" s="228" t="s">
        <v>162</v>
      </c>
      <c r="AY141" s="14" t="s">
        <v>155</v>
      </c>
      <c r="BE141" s="229">
        <f>IF(N141="základná",J141,0)</f>
        <v>0</v>
      </c>
      <c r="BF141" s="229">
        <f>IF(N141="znížená",J141,0)</f>
        <v>0</v>
      </c>
      <c r="BG141" s="229">
        <f>IF(N141="zákl. prenesená",J141,0)</f>
        <v>0</v>
      </c>
      <c r="BH141" s="229">
        <f>IF(N141="zníž. prenesená",J141,0)</f>
        <v>0</v>
      </c>
      <c r="BI141" s="229">
        <f>IF(N141="nulová",J141,0)</f>
        <v>0</v>
      </c>
      <c r="BJ141" s="14" t="s">
        <v>162</v>
      </c>
      <c r="BK141" s="229">
        <f>ROUND(I141*H141,2)</f>
        <v>0</v>
      </c>
      <c r="BL141" s="14" t="s">
        <v>161</v>
      </c>
      <c r="BM141" s="228" t="s">
        <v>1467</v>
      </c>
    </row>
    <row r="142" s="2" customFormat="1" ht="21.75" customHeight="1">
      <c r="A142" s="35"/>
      <c r="B142" s="36"/>
      <c r="C142" s="216" t="s">
        <v>204</v>
      </c>
      <c r="D142" s="216" t="s">
        <v>157</v>
      </c>
      <c r="E142" s="217" t="s">
        <v>1468</v>
      </c>
      <c r="F142" s="218" t="s">
        <v>1469</v>
      </c>
      <c r="G142" s="219" t="s">
        <v>237</v>
      </c>
      <c r="H142" s="220">
        <v>15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41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161</v>
      </c>
      <c r="AT142" s="228" t="s">
        <v>157</v>
      </c>
      <c r="AU142" s="228" t="s">
        <v>162</v>
      </c>
      <c r="AY142" s="14" t="s">
        <v>155</v>
      </c>
      <c r="BE142" s="229">
        <f>IF(N142="základná",J142,0)</f>
        <v>0</v>
      </c>
      <c r="BF142" s="229">
        <f>IF(N142="znížená",J142,0)</f>
        <v>0</v>
      </c>
      <c r="BG142" s="229">
        <f>IF(N142="zákl. prenesená",J142,0)</f>
        <v>0</v>
      </c>
      <c r="BH142" s="229">
        <f>IF(N142="zníž. prenesená",J142,0)</f>
        <v>0</v>
      </c>
      <c r="BI142" s="229">
        <f>IF(N142="nulová",J142,0)</f>
        <v>0</v>
      </c>
      <c r="BJ142" s="14" t="s">
        <v>162</v>
      </c>
      <c r="BK142" s="229">
        <f>ROUND(I142*H142,2)</f>
        <v>0</v>
      </c>
      <c r="BL142" s="14" t="s">
        <v>161</v>
      </c>
      <c r="BM142" s="228" t="s">
        <v>1470</v>
      </c>
    </row>
    <row r="143" s="12" customFormat="1" ht="22.8" customHeight="1">
      <c r="A143" s="12"/>
      <c r="B143" s="200"/>
      <c r="C143" s="201"/>
      <c r="D143" s="202" t="s">
        <v>74</v>
      </c>
      <c r="E143" s="214" t="s">
        <v>171</v>
      </c>
      <c r="F143" s="214" t="s">
        <v>801</v>
      </c>
      <c r="G143" s="201"/>
      <c r="H143" s="201"/>
      <c r="I143" s="204"/>
      <c r="J143" s="215">
        <f>BK143</f>
        <v>0</v>
      </c>
      <c r="K143" s="201"/>
      <c r="L143" s="206"/>
      <c r="M143" s="207"/>
      <c r="N143" s="208"/>
      <c r="O143" s="208"/>
      <c r="P143" s="209">
        <f>SUM(P144:P156)</f>
        <v>0</v>
      </c>
      <c r="Q143" s="208"/>
      <c r="R143" s="209">
        <f>SUM(R144:R156)</f>
        <v>0</v>
      </c>
      <c r="S143" s="208"/>
      <c r="T143" s="210">
        <f>SUM(T144:T156)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1" t="s">
        <v>83</v>
      </c>
      <c r="AT143" s="212" t="s">
        <v>74</v>
      </c>
      <c r="AU143" s="212" t="s">
        <v>83</v>
      </c>
      <c r="AY143" s="211" t="s">
        <v>155</v>
      </c>
      <c r="BK143" s="213">
        <f>SUM(BK144:BK156)</f>
        <v>0</v>
      </c>
    </row>
    <row r="144" s="2" customFormat="1" ht="33" customHeight="1">
      <c r="A144" s="35"/>
      <c r="B144" s="36"/>
      <c r="C144" s="216" t="s">
        <v>209</v>
      </c>
      <c r="D144" s="216" t="s">
        <v>157</v>
      </c>
      <c r="E144" s="217" t="s">
        <v>1471</v>
      </c>
      <c r="F144" s="218" t="s">
        <v>1472</v>
      </c>
      <c r="G144" s="219" t="s">
        <v>443</v>
      </c>
      <c r="H144" s="220">
        <v>39.609999999999999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41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161</v>
      </c>
      <c r="AT144" s="228" t="s">
        <v>157</v>
      </c>
      <c r="AU144" s="228" t="s">
        <v>162</v>
      </c>
      <c r="AY144" s="14" t="s">
        <v>155</v>
      </c>
      <c r="BE144" s="229">
        <f>IF(N144="základná",J144,0)</f>
        <v>0</v>
      </c>
      <c r="BF144" s="229">
        <f>IF(N144="znížená",J144,0)</f>
        <v>0</v>
      </c>
      <c r="BG144" s="229">
        <f>IF(N144="zákl. prenesená",J144,0)</f>
        <v>0</v>
      </c>
      <c r="BH144" s="229">
        <f>IF(N144="zníž. prenesená",J144,0)</f>
        <v>0</v>
      </c>
      <c r="BI144" s="229">
        <f>IF(N144="nulová",J144,0)</f>
        <v>0</v>
      </c>
      <c r="BJ144" s="14" t="s">
        <v>162</v>
      </c>
      <c r="BK144" s="229">
        <f>ROUND(I144*H144,2)</f>
        <v>0</v>
      </c>
      <c r="BL144" s="14" t="s">
        <v>161</v>
      </c>
      <c r="BM144" s="228" t="s">
        <v>1473</v>
      </c>
    </row>
    <row r="145" s="2" customFormat="1" ht="21.75" customHeight="1">
      <c r="A145" s="35"/>
      <c r="B145" s="36"/>
      <c r="C145" s="230" t="s">
        <v>184</v>
      </c>
      <c r="D145" s="230" t="s">
        <v>193</v>
      </c>
      <c r="E145" s="231" t="s">
        <v>1474</v>
      </c>
      <c r="F145" s="232" t="s">
        <v>1475</v>
      </c>
      <c r="G145" s="233" t="s">
        <v>443</v>
      </c>
      <c r="H145" s="234">
        <v>39.609999999999999</v>
      </c>
      <c r="I145" s="235"/>
      <c r="J145" s="236">
        <f>ROUND(I145*H145,2)</f>
        <v>0</v>
      </c>
      <c r="K145" s="237"/>
      <c r="L145" s="238"/>
      <c r="M145" s="239" t="s">
        <v>1</v>
      </c>
      <c r="N145" s="240" t="s">
        <v>41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171</v>
      </c>
      <c r="AT145" s="228" t="s">
        <v>193</v>
      </c>
      <c r="AU145" s="228" t="s">
        <v>162</v>
      </c>
      <c r="AY145" s="14" t="s">
        <v>155</v>
      </c>
      <c r="BE145" s="229">
        <f>IF(N145="základná",J145,0)</f>
        <v>0</v>
      </c>
      <c r="BF145" s="229">
        <f>IF(N145="znížená",J145,0)</f>
        <v>0</v>
      </c>
      <c r="BG145" s="229">
        <f>IF(N145="zákl. prenesená",J145,0)</f>
        <v>0</v>
      </c>
      <c r="BH145" s="229">
        <f>IF(N145="zníž. prenesená",J145,0)</f>
        <v>0</v>
      </c>
      <c r="BI145" s="229">
        <f>IF(N145="nulová",J145,0)</f>
        <v>0</v>
      </c>
      <c r="BJ145" s="14" t="s">
        <v>162</v>
      </c>
      <c r="BK145" s="229">
        <f>ROUND(I145*H145,2)</f>
        <v>0</v>
      </c>
      <c r="BL145" s="14" t="s">
        <v>161</v>
      </c>
      <c r="BM145" s="228" t="s">
        <v>1476</v>
      </c>
    </row>
    <row r="146" s="2" customFormat="1" ht="21.75" customHeight="1">
      <c r="A146" s="35"/>
      <c r="B146" s="36"/>
      <c r="C146" s="230" t="s">
        <v>216</v>
      </c>
      <c r="D146" s="230" t="s">
        <v>193</v>
      </c>
      <c r="E146" s="231" t="s">
        <v>1477</v>
      </c>
      <c r="F146" s="232" t="s">
        <v>1478</v>
      </c>
      <c r="G146" s="233" t="s">
        <v>237</v>
      </c>
      <c r="H146" s="234">
        <v>3</v>
      </c>
      <c r="I146" s="235"/>
      <c r="J146" s="236">
        <f>ROUND(I146*H146,2)</f>
        <v>0</v>
      </c>
      <c r="K146" s="237"/>
      <c r="L146" s="238"/>
      <c r="M146" s="239" t="s">
        <v>1</v>
      </c>
      <c r="N146" s="240" t="s">
        <v>41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171</v>
      </c>
      <c r="AT146" s="228" t="s">
        <v>193</v>
      </c>
      <c r="AU146" s="228" t="s">
        <v>162</v>
      </c>
      <c r="AY146" s="14" t="s">
        <v>155</v>
      </c>
      <c r="BE146" s="229">
        <f>IF(N146="základná",J146,0)</f>
        <v>0</v>
      </c>
      <c r="BF146" s="229">
        <f>IF(N146="znížená",J146,0)</f>
        <v>0</v>
      </c>
      <c r="BG146" s="229">
        <f>IF(N146="zákl. prenesená",J146,0)</f>
        <v>0</v>
      </c>
      <c r="BH146" s="229">
        <f>IF(N146="zníž. prenesená",J146,0)</f>
        <v>0</v>
      </c>
      <c r="BI146" s="229">
        <f>IF(N146="nulová",J146,0)</f>
        <v>0</v>
      </c>
      <c r="BJ146" s="14" t="s">
        <v>162</v>
      </c>
      <c r="BK146" s="229">
        <f>ROUND(I146*H146,2)</f>
        <v>0</v>
      </c>
      <c r="BL146" s="14" t="s">
        <v>161</v>
      </c>
      <c r="BM146" s="228" t="s">
        <v>1479</v>
      </c>
    </row>
    <row r="147" s="2" customFormat="1" ht="21.75" customHeight="1">
      <c r="A147" s="35"/>
      <c r="B147" s="36"/>
      <c r="C147" s="216" t="s">
        <v>188</v>
      </c>
      <c r="D147" s="216" t="s">
        <v>157</v>
      </c>
      <c r="E147" s="217" t="s">
        <v>1480</v>
      </c>
      <c r="F147" s="218" t="s">
        <v>1481</v>
      </c>
      <c r="G147" s="219" t="s">
        <v>237</v>
      </c>
      <c r="H147" s="220">
        <v>1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41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161</v>
      </c>
      <c r="AT147" s="228" t="s">
        <v>157</v>
      </c>
      <c r="AU147" s="228" t="s">
        <v>162</v>
      </c>
      <c r="AY147" s="14" t="s">
        <v>155</v>
      </c>
      <c r="BE147" s="229">
        <f>IF(N147="základná",J147,0)</f>
        <v>0</v>
      </c>
      <c r="BF147" s="229">
        <f>IF(N147="znížená",J147,0)</f>
        <v>0</v>
      </c>
      <c r="BG147" s="229">
        <f>IF(N147="zákl. prenesená",J147,0)</f>
        <v>0</v>
      </c>
      <c r="BH147" s="229">
        <f>IF(N147="zníž. prenesená",J147,0)</f>
        <v>0</v>
      </c>
      <c r="BI147" s="229">
        <f>IF(N147="nulová",J147,0)</f>
        <v>0</v>
      </c>
      <c r="BJ147" s="14" t="s">
        <v>162</v>
      </c>
      <c r="BK147" s="229">
        <f>ROUND(I147*H147,2)</f>
        <v>0</v>
      </c>
      <c r="BL147" s="14" t="s">
        <v>161</v>
      </c>
      <c r="BM147" s="228" t="s">
        <v>1482</v>
      </c>
    </row>
    <row r="148" s="2" customFormat="1" ht="21.75" customHeight="1">
      <c r="A148" s="35"/>
      <c r="B148" s="36"/>
      <c r="C148" s="216" t="s">
        <v>224</v>
      </c>
      <c r="D148" s="216" t="s">
        <v>157</v>
      </c>
      <c r="E148" s="217" t="s">
        <v>1483</v>
      </c>
      <c r="F148" s="218" t="s">
        <v>1484</v>
      </c>
      <c r="G148" s="219" t="s">
        <v>237</v>
      </c>
      <c r="H148" s="220">
        <v>1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41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161</v>
      </c>
      <c r="AT148" s="228" t="s">
        <v>157</v>
      </c>
      <c r="AU148" s="228" t="s">
        <v>162</v>
      </c>
      <c r="AY148" s="14" t="s">
        <v>155</v>
      </c>
      <c r="BE148" s="229">
        <f>IF(N148="základná",J148,0)</f>
        <v>0</v>
      </c>
      <c r="BF148" s="229">
        <f>IF(N148="znížená",J148,0)</f>
        <v>0</v>
      </c>
      <c r="BG148" s="229">
        <f>IF(N148="zákl. prenesená",J148,0)</f>
        <v>0</v>
      </c>
      <c r="BH148" s="229">
        <f>IF(N148="zníž. prenesená",J148,0)</f>
        <v>0</v>
      </c>
      <c r="BI148" s="229">
        <f>IF(N148="nulová",J148,0)</f>
        <v>0</v>
      </c>
      <c r="BJ148" s="14" t="s">
        <v>162</v>
      </c>
      <c r="BK148" s="229">
        <f>ROUND(I148*H148,2)</f>
        <v>0</v>
      </c>
      <c r="BL148" s="14" t="s">
        <v>161</v>
      </c>
      <c r="BM148" s="228" t="s">
        <v>1485</v>
      </c>
    </row>
    <row r="149" s="2" customFormat="1" ht="21.75" customHeight="1">
      <c r="A149" s="35"/>
      <c r="B149" s="36"/>
      <c r="C149" s="230" t="s">
        <v>7</v>
      </c>
      <c r="D149" s="230" t="s">
        <v>193</v>
      </c>
      <c r="E149" s="231" t="s">
        <v>1486</v>
      </c>
      <c r="F149" s="232" t="s">
        <v>1487</v>
      </c>
      <c r="G149" s="233" t="s">
        <v>237</v>
      </c>
      <c r="H149" s="234">
        <v>1</v>
      </c>
      <c r="I149" s="235"/>
      <c r="J149" s="236">
        <f>ROUND(I149*H149,2)</f>
        <v>0</v>
      </c>
      <c r="K149" s="237"/>
      <c r="L149" s="238"/>
      <c r="M149" s="239" t="s">
        <v>1</v>
      </c>
      <c r="N149" s="240" t="s">
        <v>41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171</v>
      </c>
      <c r="AT149" s="228" t="s">
        <v>193</v>
      </c>
      <c r="AU149" s="228" t="s">
        <v>162</v>
      </c>
      <c r="AY149" s="14" t="s">
        <v>155</v>
      </c>
      <c r="BE149" s="229">
        <f>IF(N149="základná",J149,0)</f>
        <v>0</v>
      </c>
      <c r="BF149" s="229">
        <f>IF(N149="znížená",J149,0)</f>
        <v>0</v>
      </c>
      <c r="BG149" s="229">
        <f>IF(N149="zákl. prenesená",J149,0)</f>
        <v>0</v>
      </c>
      <c r="BH149" s="229">
        <f>IF(N149="zníž. prenesená",J149,0)</f>
        <v>0</v>
      </c>
      <c r="BI149" s="229">
        <f>IF(N149="nulová",J149,0)</f>
        <v>0</v>
      </c>
      <c r="BJ149" s="14" t="s">
        <v>162</v>
      </c>
      <c r="BK149" s="229">
        <f>ROUND(I149*H149,2)</f>
        <v>0</v>
      </c>
      <c r="BL149" s="14" t="s">
        <v>161</v>
      </c>
      <c r="BM149" s="228" t="s">
        <v>1488</v>
      </c>
    </row>
    <row r="150" s="2" customFormat="1" ht="21.75" customHeight="1">
      <c r="A150" s="35"/>
      <c r="B150" s="36"/>
      <c r="C150" s="230" t="s">
        <v>231</v>
      </c>
      <c r="D150" s="230" t="s">
        <v>193</v>
      </c>
      <c r="E150" s="231" t="s">
        <v>1489</v>
      </c>
      <c r="F150" s="232" t="s">
        <v>1490</v>
      </c>
      <c r="G150" s="233" t="s">
        <v>237</v>
      </c>
      <c r="H150" s="234">
        <v>1</v>
      </c>
      <c r="I150" s="235"/>
      <c r="J150" s="236">
        <f>ROUND(I150*H150,2)</f>
        <v>0</v>
      </c>
      <c r="K150" s="237"/>
      <c r="L150" s="238"/>
      <c r="M150" s="239" t="s">
        <v>1</v>
      </c>
      <c r="N150" s="240" t="s">
        <v>41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171</v>
      </c>
      <c r="AT150" s="228" t="s">
        <v>193</v>
      </c>
      <c r="AU150" s="228" t="s">
        <v>162</v>
      </c>
      <c r="AY150" s="14" t="s">
        <v>155</v>
      </c>
      <c r="BE150" s="229">
        <f>IF(N150="základná",J150,0)</f>
        <v>0</v>
      </c>
      <c r="BF150" s="229">
        <f>IF(N150="znížená",J150,0)</f>
        <v>0</v>
      </c>
      <c r="BG150" s="229">
        <f>IF(N150="zákl. prenesená",J150,0)</f>
        <v>0</v>
      </c>
      <c r="BH150" s="229">
        <f>IF(N150="zníž. prenesená",J150,0)</f>
        <v>0</v>
      </c>
      <c r="BI150" s="229">
        <f>IF(N150="nulová",J150,0)</f>
        <v>0</v>
      </c>
      <c r="BJ150" s="14" t="s">
        <v>162</v>
      </c>
      <c r="BK150" s="229">
        <f>ROUND(I150*H150,2)</f>
        <v>0</v>
      </c>
      <c r="BL150" s="14" t="s">
        <v>161</v>
      </c>
      <c r="BM150" s="228" t="s">
        <v>1491</v>
      </c>
    </row>
    <row r="151" s="2" customFormat="1" ht="21.75" customHeight="1">
      <c r="A151" s="35"/>
      <c r="B151" s="36"/>
      <c r="C151" s="216" t="s">
        <v>203</v>
      </c>
      <c r="D151" s="216" t="s">
        <v>157</v>
      </c>
      <c r="E151" s="217" t="s">
        <v>1492</v>
      </c>
      <c r="F151" s="218" t="s">
        <v>1493</v>
      </c>
      <c r="G151" s="219" t="s">
        <v>443</v>
      </c>
      <c r="H151" s="220">
        <v>39.609999999999999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41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161</v>
      </c>
      <c r="AT151" s="228" t="s">
        <v>157</v>
      </c>
      <c r="AU151" s="228" t="s">
        <v>162</v>
      </c>
      <c r="AY151" s="14" t="s">
        <v>155</v>
      </c>
      <c r="BE151" s="229">
        <f>IF(N151="základná",J151,0)</f>
        <v>0</v>
      </c>
      <c r="BF151" s="229">
        <f>IF(N151="znížená",J151,0)</f>
        <v>0</v>
      </c>
      <c r="BG151" s="229">
        <f>IF(N151="zákl. prenesená",J151,0)</f>
        <v>0</v>
      </c>
      <c r="BH151" s="229">
        <f>IF(N151="zníž. prenesená",J151,0)</f>
        <v>0</v>
      </c>
      <c r="BI151" s="229">
        <f>IF(N151="nulová",J151,0)</f>
        <v>0</v>
      </c>
      <c r="BJ151" s="14" t="s">
        <v>162</v>
      </c>
      <c r="BK151" s="229">
        <f>ROUND(I151*H151,2)</f>
        <v>0</v>
      </c>
      <c r="BL151" s="14" t="s">
        <v>161</v>
      </c>
      <c r="BM151" s="228" t="s">
        <v>1494</v>
      </c>
    </row>
    <row r="152" s="2" customFormat="1" ht="21.75" customHeight="1">
      <c r="A152" s="35"/>
      <c r="B152" s="36"/>
      <c r="C152" s="216" t="s">
        <v>239</v>
      </c>
      <c r="D152" s="216" t="s">
        <v>157</v>
      </c>
      <c r="E152" s="217" t="s">
        <v>1495</v>
      </c>
      <c r="F152" s="218" t="s">
        <v>1496</v>
      </c>
      <c r="G152" s="219" t="s">
        <v>443</v>
      </c>
      <c r="H152" s="220">
        <v>39.609999999999999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41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161</v>
      </c>
      <c r="AT152" s="228" t="s">
        <v>157</v>
      </c>
      <c r="AU152" s="228" t="s">
        <v>162</v>
      </c>
      <c r="AY152" s="14" t="s">
        <v>155</v>
      </c>
      <c r="BE152" s="229">
        <f>IF(N152="základná",J152,0)</f>
        <v>0</v>
      </c>
      <c r="BF152" s="229">
        <f>IF(N152="znížená",J152,0)</f>
        <v>0</v>
      </c>
      <c r="BG152" s="229">
        <f>IF(N152="zákl. prenesená",J152,0)</f>
        <v>0</v>
      </c>
      <c r="BH152" s="229">
        <f>IF(N152="zníž. prenesená",J152,0)</f>
        <v>0</v>
      </c>
      <c r="BI152" s="229">
        <f>IF(N152="nulová",J152,0)</f>
        <v>0</v>
      </c>
      <c r="BJ152" s="14" t="s">
        <v>162</v>
      </c>
      <c r="BK152" s="229">
        <f>ROUND(I152*H152,2)</f>
        <v>0</v>
      </c>
      <c r="BL152" s="14" t="s">
        <v>161</v>
      </c>
      <c r="BM152" s="228" t="s">
        <v>1497</v>
      </c>
    </row>
    <row r="153" s="2" customFormat="1" ht="21.75" customHeight="1">
      <c r="A153" s="35"/>
      <c r="B153" s="36"/>
      <c r="C153" s="216" t="s">
        <v>207</v>
      </c>
      <c r="D153" s="216" t="s">
        <v>157</v>
      </c>
      <c r="E153" s="217" t="s">
        <v>1498</v>
      </c>
      <c r="F153" s="218" t="s">
        <v>1499</v>
      </c>
      <c r="G153" s="219" t="s">
        <v>443</v>
      </c>
      <c r="H153" s="220">
        <v>39.609999999999999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41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161</v>
      </c>
      <c r="AT153" s="228" t="s">
        <v>157</v>
      </c>
      <c r="AU153" s="228" t="s">
        <v>162</v>
      </c>
      <c r="AY153" s="14" t="s">
        <v>155</v>
      </c>
      <c r="BE153" s="229">
        <f>IF(N153="základná",J153,0)</f>
        <v>0</v>
      </c>
      <c r="BF153" s="229">
        <f>IF(N153="znížená",J153,0)</f>
        <v>0</v>
      </c>
      <c r="BG153" s="229">
        <f>IF(N153="zákl. prenesená",J153,0)</f>
        <v>0</v>
      </c>
      <c r="BH153" s="229">
        <f>IF(N153="zníž. prenesená",J153,0)</f>
        <v>0</v>
      </c>
      <c r="BI153" s="229">
        <f>IF(N153="nulová",J153,0)</f>
        <v>0</v>
      </c>
      <c r="BJ153" s="14" t="s">
        <v>162</v>
      </c>
      <c r="BK153" s="229">
        <f>ROUND(I153*H153,2)</f>
        <v>0</v>
      </c>
      <c r="BL153" s="14" t="s">
        <v>161</v>
      </c>
      <c r="BM153" s="228" t="s">
        <v>1500</v>
      </c>
    </row>
    <row r="154" s="2" customFormat="1" ht="21.75" customHeight="1">
      <c r="A154" s="35"/>
      <c r="B154" s="36"/>
      <c r="C154" s="216" t="s">
        <v>246</v>
      </c>
      <c r="D154" s="216" t="s">
        <v>157</v>
      </c>
      <c r="E154" s="217" t="s">
        <v>1501</v>
      </c>
      <c r="F154" s="218" t="s">
        <v>1502</v>
      </c>
      <c r="G154" s="219" t="s">
        <v>443</v>
      </c>
      <c r="H154" s="220">
        <v>39.609999999999999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41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161</v>
      </c>
      <c r="AT154" s="228" t="s">
        <v>157</v>
      </c>
      <c r="AU154" s="228" t="s">
        <v>162</v>
      </c>
      <c r="AY154" s="14" t="s">
        <v>155</v>
      </c>
      <c r="BE154" s="229">
        <f>IF(N154="základná",J154,0)</f>
        <v>0</v>
      </c>
      <c r="BF154" s="229">
        <f>IF(N154="znížená",J154,0)</f>
        <v>0</v>
      </c>
      <c r="BG154" s="229">
        <f>IF(N154="zákl. prenesená",J154,0)</f>
        <v>0</v>
      </c>
      <c r="BH154" s="229">
        <f>IF(N154="zníž. prenesená",J154,0)</f>
        <v>0</v>
      </c>
      <c r="BI154" s="229">
        <f>IF(N154="nulová",J154,0)</f>
        <v>0</v>
      </c>
      <c r="BJ154" s="14" t="s">
        <v>162</v>
      </c>
      <c r="BK154" s="229">
        <f>ROUND(I154*H154,2)</f>
        <v>0</v>
      </c>
      <c r="BL154" s="14" t="s">
        <v>161</v>
      </c>
      <c r="BM154" s="228" t="s">
        <v>1503</v>
      </c>
    </row>
    <row r="155" s="2" customFormat="1" ht="16.5" customHeight="1">
      <c r="A155" s="35"/>
      <c r="B155" s="36"/>
      <c r="C155" s="216" t="s">
        <v>212</v>
      </c>
      <c r="D155" s="216" t="s">
        <v>157</v>
      </c>
      <c r="E155" s="217" t="s">
        <v>1504</v>
      </c>
      <c r="F155" s="218" t="s">
        <v>1505</v>
      </c>
      <c r="G155" s="219" t="s">
        <v>443</v>
      </c>
      <c r="H155" s="220">
        <v>12.300000000000001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41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161</v>
      </c>
      <c r="AT155" s="228" t="s">
        <v>157</v>
      </c>
      <c r="AU155" s="228" t="s">
        <v>162</v>
      </c>
      <c r="AY155" s="14" t="s">
        <v>155</v>
      </c>
      <c r="BE155" s="229">
        <f>IF(N155="základná",J155,0)</f>
        <v>0</v>
      </c>
      <c r="BF155" s="229">
        <f>IF(N155="znížená",J155,0)</f>
        <v>0</v>
      </c>
      <c r="BG155" s="229">
        <f>IF(N155="zákl. prenesená",J155,0)</f>
        <v>0</v>
      </c>
      <c r="BH155" s="229">
        <f>IF(N155="zníž. prenesená",J155,0)</f>
        <v>0</v>
      </c>
      <c r="BI155" s="229">
        <f>IF(N155="nulová",J155,0)</f>
        <v>0</v>
      </c>
      <c r="BJ155" s="14" t="s">
        <v>162</v>
      </c>
      <c r="BK155" s="229">
        <f>ROUND(I155*H155,2)</f>
        <v>0</v>
      </c>
      <c r="BL155" s="14" t="s">
        <v>161</v>
      </c>
      <c r="BM155" s="228" t="s">
        <v>1506</v>
      </c>
    </row>
    <row r="156" s="2" customFormat="1" ht="21.75" customHeight="1">
      <c r="A156" s="35"/>
      <c r="B156" s="36"/>
      <c r="C156" s="230" t="s">
        <v>253</v>
      </c>
      <c r="D156" s="230" t="s">
        <v>193</v>
      </c>
      <c r="E156" s="231" t="s">
        <v>1507</v>
      </c>
      <c r="F156" s="232" t="s">
        <v>1508</v>
      </c>
      <c r="G156" s="233" t="s">
        <v>443</v>
      </c>
      <c r="H156" s="234">
        <v>12.300000000000001</v>
      </c>
      <c r="I156" s="235"/>
      <c r="J156" s="236">
        <f>ROUND(I156*H156,2)</f>
        <v>0</v>
      </c>
      <c r="K156" s="237"/>
      <c r="L156" s="238"/>
      <c r="M156" s="239" t="s">
        <v>1</v>
      </c>
      <c r="N156" s="240" t="s">
        <v>41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171</v>
      </c>
      <c r="AT156" s="228" t="s">
        <v>193</v>
      </c>
      <c r="AU156" s="228" t="s">
        <v>162</v>
      </c>
      <c r="AY156" s="14" t="s">
        <v>155</v>
      </c>
      <c r="BE156" s="229">
        <f>IF(N156="základná",J156,0)</f>
        <v>0</v>
      </c>
      <c r="BF156" s="229">
        <f>IF(N156="znížená",J156,0)</f>
        <v>0</v>
      </c>
      <c r="BG156" s="229">
        <f>IF(N156="zákl. prenesená",J156,0)</f>
        <v>0</v>
      </c>
      <c r="BH156" s="229">
        <f>IF(N156="zníž. prenesená",J156,0)</f>
        <v>0</v>
      </c>
      <c r="BI156" s="229">
        <f>IF(N156="nulová",J156,0)</f>
        <v>0</v>
      </c>
      <c r="BJ156" s="14" t="s">
        <v>162</v>
      </c>
      <c r="BK156" s="229">
        <f>ROUND(I156*H156,2)</f>
        <v>0</v>
      </c>
      <c r="BL156" s="14" t="s">
        <v>161</v>
      </c>
      <c r="BM156" s="228" t="s">
        <v>1509</v>
      </c>
    </row>
    <row r="157" s="12" customFormat="1" ht="22.8" customHeight="1">
      <c r="A157" s="12"/>
      <c r="B157" s="200"/>
      <c r="C157" s="201"/>
      <c r="D157" s="202" t="s">
        <v>74</v>
      </c>
      <c r="E157" s="214" t="s">
        <v>509</v>
      </c>
      <c r="F157" s="214" t="s">
        <v>510</v>
      </c>
      <c r="G157" s="201"/>
      <c r="H157" s="201"/>
      <c r="I157" s="204"/>
      <c r="J157" s="215">
        <f>BK157</f>
        <v>0</v>
      </c>
      <c r="K157" s="201"/>
      <c r="L157" s="206"/>
      <c r="M157" s="207"/>
      <c r="N157" s="208"/>
      <c r="O157" s="208"/>
      <c r="P157" s="209">
        <f>P158</f>
        <v>0</v>
      </c>
      <c r="Q157" s="208"/>
      <c r="R157" s="209">
        <f>R158</f>
        <v>0</v>
      </c>
      <c r="S157" s="208"/>
      <c r="T157" s="210">
        <f>T158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1" t="s">
        <v>83</v>
      </c>
      <c r="AT157" s="212" t="s">
        <v>74</v>
      </c>
      <c r="AU157" s="212" t="s">
        <v>83</v>
      </c>
      <c r="AY157" s="211" t="s">
        <v>155</v>
      </c>
      <c r="BK157" s="213">
        <f>BK158</f>
        <v>0</v>
      </c>
    </row>
    <row r="158" s="2" customFormat="1" ht="16.5" customHeight="1">
      <c r="A158" s="35"/>
      <c r="B158" s="36"/>
      <c r="C158" s="216" t="s">
        <v>215</v>
      </c>
      <c r="D158" s="216" t="s">
        <v>157</v>
      </c>
      <c r="E158" s="217" t="s">
        <v>1510</v>
      </c>
      <c r="F158" s="218" t="s">
        <v>1511</v>
      </c>
      <c r="G158" s="219" t="s">
        <v>196</v>
      </c>
      <c r="H158" s="220">
        <v>24.18</v>
      </c>
      <c r="I158" s="221"/>
      <c r="J158" s="222">
        <f>ROUND(I158*H158,2)</f>
        <v>0</v>
      </c>
      <c r="K158" s="223"/>
      <c r="L158" s="41"/>
      <c r="M158" s="224" t="s">
        <v>1</v>
      </c>
      <c r="N158" s="225" t="s">
        <v>41</v>
      </c>
      <c r="O158" s="88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161</v>
      </c>
      <c r="AT158" s="228" t="s">
        <v>157</v>
      </c>
      <c r="AU158" s="228" t="s">
        <v>162</v>
      </c>
      <c r="AY158" s="14" t="s">
        <v>155</v>
      </c>
      <c r="BE158" s="229">
        <f>IF(N158="základná",J158,0)</f>
        <v>0</v>
      </c>
      <c r="BF158" s="229">
        <f>IF(N158="znížená",J158,0)</f>
        <v>0</v>
      </c>
      <c r="BG158" s="229">
        <f>IF(N158="zákl. prenesená",J158,0)</f>
        <v>0</v>
      </c>
      <c r="BH158" s="229">
        <f>IF(N158="zníž. prenesená",J158,0)</f>
        <v>0</v>
      </c>
      <c r="BI158" s="229">
        <f>IF(N158="nulová",J158,0)</f>
        <v>0</v>
      </c>
      <c r="BJ158" s="14" t="s">
        <v>162</v>
      </c>
      <c r="BK158" s="229">
        <f>ROUND(I158*H158,2)</f>
        <v>0</v>
      </c>
      <c r="BL158" s="14" t="s">
        <v>161</v>
      </c>
      <c r="BM158" s="228" t="s">
        <v>1512</v>
      </c>
    </row>
    <row r="159" s="12" customFormat="1" ht="25.92" customHeight="1">
      <c r="A159" s="12"/>
      <c r="B159" s="200"/>
      <c r="C159" s="201"/>
      <c r="D159" s="202" t="s">
        <v>74</v>
      </c>
      <c r="E159" s="203" t="s">
        <v>514</v>
      </c>
      <c r="F159" s="203" t="s">
        <v>515</v>
      </c>
      <c r="G159" s="201"/>
      <c r="H159" s="201"/>
      <c r="I159" s="204"/>
      <c r="J159" s="205">
        <f>BK159</f>
        <v>0</v>
      </c>
      <c r="K159" s="201"/>
      <c r="L159" s="206"/>
      <c r="M159" s="207"/>
      <c r="N159" s="208"/>
      <c r="O159" s="208"/>
      <c r="P159" s="209">
        <f>P160</f>
        <v>0</v>
      </c>
      <c r="Q159" s="208"/>
      <c r="R159" s="209">
        <f>R160</f>
        <v>0</v>
      </c>
      <c r="S159" s="208"/>
      <c r="T159" s="210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1" t="s">
        <v>162</v>
      </c>
      <c r="AT159" s="212" t="s">
        <v>74</v>
      </c>
      <c r="AU159" s="212" t="s">
        <v>75</v>
      </c>
      <c r="AY159" s="211" t="s">
        <v>155</v>
      </c>
      <c r="BK159" s="213">
        <f>BK160</f>
        <v>0</v>
      </c>
    </row>
    <row r="160" s="12" customFormat="1" ht="22.8" customHeight="1">
      <c r="A160" s="12"/>
      <c r="B160" s="200"/>
      <c r="C160" s="201"/>
      <c r="D160" s="202" t="s">
        <v>74</v>
      </c>
      <c r="E160" s="214" t="s">
        <v>861</v>
      </c>
      <c r="F160" s="214" t="s">
        <v>862</v>
      </c>
      <c r="G160" s="201"/>
      <c r="H160" s="201"/>
      <c r="I160" s="204"/>
      <c r="J160" s="215">
        <f>BK160</f>
        <v>0</v>
      </c>
      <c r="K160" s="201"/>
      <c r="L160" s="206"/>
      <c r="M160" s="207"/>
      <c r="N160" s="208"/>
      <c r="O160" s="208"/>
      <c r="P160" s="209">
        <f>SUM(P161:P173)</f>
        <v>0</v>
      </c>
      <c r="Q160" s="208"/>
      <c r="R160" s="209">
        <f>SUM(R161:R173)</f>
        <v>0</v>
      </c>
      <c r="S160" s="208"/>
      <c r="T160" s="210">
        <f>SUM(T161:T173)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1" t="s">
        <v>162</v>
      </c>
      <c r="AT160" s="212" t="s">
        <v>74</v>
      </c>
      <c r="AU160" s="212" t="s">
        <v>83</v>
      </c>
      <c r="AY160" s="211" t="s">
        <v>155</v>
      </c>
      <c r="BK160" s="213">
        <f>SUM(BK161:BK173)</f>
        <v>0</v>
      </c>
    </row>
    <row r="161" s="2" customFormat="1" ht="21.75" customHeight="1">
      <c r="A161" s="35"/>
      <c r="B161" s="36"/>
      <c r="C161" s="216" t="s">
        <v>260</v>
      </c>
      <c r="D161" s="216" t="s">
        <v>157</v>
      </c>
      <c r="E161" s="217" t="s">
        <v>1513</v>
      </c>
      <c r="F161" s="218" t="s">
        <v>1514</v>
      </c>
      <c r="G161" s="219" t="s">
        <v>237</v>
      </c>
      <c r="H161" s="220">
        <v>1</v>
      </c>
      <c r="I161" s="221"/>
      <c r="J161" s="222">
        <f>ROUND(I161*H161,2)</f>
        <v>0</v>
      </c>
      <c r="K161" s="223"/>
      <c r="L161" s="41"/>
      <c r="M161" s="224" t="s">
        <v>1</v>
      </c>
      <c r="N161" s="225" t="s">
        <v>41</v>
      </c>
      <c r="O161" s="88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161</v>
      </c>
      <c r="AT161" s="228" t="s">
        <v>157</v>
      </c>
      <c r="AU161" s="228" t="s">
        <v>162</v>
      </c>
      <c r="AY161" s="14" t="s">
        <v>155</v>
      </c>
      <c r="BE161" s="229">
        <f>IF(N161="základná",J161,0)</f>
        <v>0</v>
      </c>
      <c r="BF161" s="229">
        <f>IF(N161="znížená",J161,0)</f>
        <v>0</v>
      </c>
      <c r="BG161" s="229">
        <f>IF(N161="zákl. prenesená",J161,0)</f>
        <v>0</v>
      </c>
      <c r="BH161" s="229">
        <f>IF(N161="zníž. prenesená",J161,0)</f>
        <v>0</v>
      </c>
      <c r="BI161" s="229">
        <f>IF(N161="nulová",J161,0)</f>
        <v>0</v>
      </c>
      <c r="BJ161" s="14" t="s">
        <v>162</v>
      </c>
      <c r="BK161" s="229">
        <f>ROUND(I161*H161,2)</f>
        <v>0</v>
      </c>
      <c r="BL161" s="14" t="s">
        <v>161</v>
      </c>
      <c r="BM161" s="228" t="s">
        <v>1515</v>
      </c>
    </row>
    <row r="162" s="2" customFormat="1" ht="33" customHeight="1">
      <c r="A162" s="35"/>
      <c r="B162" s="36"/>
      <c r="C162" s="230" t="s">
        <v>220</v>
      </c>
      <c r="D162" s="230" t="s">
        <v>193</v>
      </c>
      <c r="E162" s="231" t="s">
        <v>1516</v>
      </c>
      <c r="F162" s="232" t="s">
        <v>1517</v>
      </c>
      <c r="G162" s="233" t="s">
        <v>237</v>
      </c>
      <c r="H162" s="234">
        <v>1</v>
      </c>
      <c r="I162" s="235"/>
      <c r="J162" s="236">
        <f>ROUND(I162*H162,2)</f>
        <v>0</v>
      </c>
      <c r="K162" s="237"/>
      <c r="L162" s="238"/>
      <c r="M162" s="239" t="s">
        <v>1</v>
      </c>
      <c r="N162" s="240" t="s">
        <v>41</v>
      </c>
      <c r="O162" s="88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171</v>
      </c>
      <c r="AT162" s="228" t="s">
        <v>193</v>
      </c>
      <c r="AU162" s="228" t="s">
        <v>162</v>
      </c>
      <c r="AY162" s="14" t="s">
        <v>155</v>
      </c>
      <c r="BE162" s="229">
        <f>IF(N162="základná",J162,0)</f>
        <v>0</v>
      </c>
      <c r="BF162" s="229">
        <f>IF(N162="znížená",J162,0)</f>
        <v>0</v>
      </c>
      <c r="BG162" s="229">
        <f>IF(N162="zákl. prenesená",J162,0)</f>
        <v>0</v>
      </c>
      <c r="BH162" s="229">
        <f>IF(N162="zníž. prenesená",J162,0)</f>
        <v>0</v>
      </c>
      <c r="BI162" s="229">
        <f>IF(N162="nulová",J162,0)</f>
        <v>0</v>
      </c>
      <c r="BJ162" s="14" t="s">
        <v>162</v>
      </c>
      <c r="BK162" s="229">
        <f>ROUND(I162*H162,2)</f>
        <v>0</v>
      </c>
      <c r="BL162" s="14" t="s">
        <v>161</v>
      </c>
      <c r="BM162" s="228" t="s">
        <v>1518</v>
      </c>
    </row>
    <row r="163" s="2" customFormat="1" ht="21.75" customHeight="1">
      <c r="A163" s="35"/>
      <c r="B163" s="36"/>
      <c r="C163" s="216" t="s">
        <v>267</v>
      </c>
      <c r="D163" s="216" t="s">
        <v>157</v>
      </c>
      <c r="E163" s="217" t="s">
        <v>1519</v>
      </c>
      <c r="F163" s="218" t="s">
        <v>1520</v>
      </c>
      <c r="G163" s="219" t="s">
        <v>237</v>
      </c>
      <c r="H163" s="220">
        <v>1</v>
      </c>
      <c r="I163" s="221"/>
      <c r="J163" s="222">
        <f>ROUND(I163*H163,2)</f>
        <v>0</v>
      </c>
      <c r="K163" s="223"/>
      <c r="L163" s="41"/>
      <c r="M163" s="224" t="s">
        <v>1</v>
      </c>
      <c r="N163" s="225" t="s">
        <v>41</v>
      </c>
      <c r="O163" s="88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161</v>
      </c>
      <c r="AT163" s="228" t="s">
        <v>157</v>
      </c>
      <c r="AU163" s="228" t="s">
        <v>162</v>
      </c>
      <c r="AY163" s="14" t="s">
        <v>155</v>
      </c>
      <c r="BE163" s="229">
        <f>IF(N163="základná",J163,0)</f>
        <v>0</v>
      </c>
      <c r="BF163" s="229">
        <f>IF(N163="znížená",J163,0)</f>
        <v>0</v>
      </c>
      <c r="BG163" s="229">
        <f>IF(N163="zákl. prenesená",J163,0)</f>
        <v>0</v>
      </c>
      <c r="BH163" s="229">
        <f>IF(N163="zníž. prenesená",J163,0)</f>
        <v>0</v>
      </c>
      <c r="BI163" s="229">
        <f>IF(N163="nulová",J163,0)</f>
        <v>0</v>
      </c>
      <c r="BJ163" s="14" t="s">
        <v>162</v>
      </c>
      <c r="BK163" s="229">
        <f>ROUND(I163*H163,2)</f>
        <v>0</v>
      </c>
      <c r="BL163" s="14" t="s">
        <v>161</v>
      </c>
      <c r="BM163" s="228" t="s">
        <v>1521</v>
      </c>
    </row>
    <row r="164" s="2" customFormat="1" ht="16.5" customHeight="1">
      <c r="A164" s="35"/>
      <c r="B164" s="36"/>
      <c r="C164" s="230" t="s">
        <v>223</v>
      </c>
      <c r="D164" s="230" t="s">
        <v>193</v>
      </c>
      <c r="E164" s="231" t="s">
        <v>1522</v>
      </c>
      <c r="F164" s="232" t="s">
        <v>1523</v>
      </c>
      <c r="G164" s="233" t="s">
        <v>237</v>
      </c>
      <c r="H164" s="234">
        <v>1</v>
      </c>
      <c r="I164" s="235"/>
      <c r="J164" s="236">
        <f>ROUND(I164*H164,2)</f>
        <v>0</v>
      </c>
      <c r="K164" s="237"/>
      <c r="L164" s="238"/>
      <c r="M164" s="239" t="s">
        <v>1</v>
      </c>
      <c r="N164" s="240" t="s">
        <v>41</v>
      </c>
      <c r="O164" s="88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171</v>
      </c>
      <c r="AT164" s="228" t="s">
        <v>193</v>
      </c>
      <c r="AU164" s="228" t="s">
        <v>162</v>
      </c>
      <c r="AY164" s="14" t="s">
        <v>155</v>
      </c>
      <c r="BE164" s="229">
        <f>IF(N164="základná",J164,0)</f>
        <v>0</v>
      </c>
      <c r="BF164" s="229">
        <f>IF(N164="znížená",J164,0)</f>
        <v>0</v>
      </c>
      <c r="BG164" s="229">
        <f>IF(N164="zákl. prenesená",J164,0)</f>
        <v>0</v>
      </c>
      <c r="BH164" s="229">
        <f>IF(N164="zníž. prenesená",J164,0)</f>
        <v>0</v>
      </c>
      <c r="BI164" s="229">
        <f>IF(N164="nulová",J164,0)</f>
        <v>0</v>
      </c>
      <c r="BJ164" s="14" t="s">
        <v>162</v>
      </c>
      <c r="BK164" s="229">
        <f>ROUND(I164*H164,2)</f>
        <v>0</v>
      </c>
      <c r="BL164" s="14" t="s">
        <v>161</v>
      </c>
      <c r="BM164" s="228" t="s">
        <v>1524</v>
      </c>
    </row>
    <row r="165" s="2" customFormat="1" ht="21.75" customHeight="1">
      <c r="A165" s="35"/>
      <c r="B165" s="36"/>
      <c r="C165" s="216" t="s">
        <v>274</v>
      </c>
      <c r="D165" s="216" t="s">
        <v>157</v>
      </c>
      <c r="E165" s="217" t="s">
        <v>1525</v>
      </c>
      <c r="F165" s="218" t="s">
        <v>1526</v>
      </c>
      <c r="G165" s="219" t="s">
        <v>237</v>
      </c>
      <c r="H165" s="220">
        <v>1</v>
      </c>
      <c r="I165" s="221"/>
      <c r="J165" s="222">
        <f>ROUND(I165*H165,2)</f>
        <v>0</v>
      </c>
      <c r="K165" s="223"/>
      <c r="L165" s="41"/>
      <c r="M165" s="224" t="s">
        <v>1</v>
      </c>
      <c r="N165" s="225" t="s">
        <v>41</v>
      </c>
      <c r="O165" s="88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161</v>
      </c>
      <c r="AT165" s="228" t="s">
        <v>157</v>
      </c>
      <c r="AU165" s="228" t="s">
        <v>162</v>
      </c>
      <c r="AY165" s="14" t="s">
        <v>155</v>
      </c>
      <c r="BE165" s="229">
        <f>IF(N165="základná",J165,0)</f>
        <v>0</v>
      </c>
      <c r="BF165" s="229">
        <f>IF(N165="znížená",J165,0)</f>
        <v>0</v>
      </c>
      <c r="BG165" s="229">
        <f>IF(N165="zákl. prenesená",J165,0)</f>
        <v>0</v>
      </c>
      <c r="BH165" s="229">
        <f>IF(N165="zníž. prenesená",J165,0)</f>
        <v>0</v>
      </c>
      <c r="BI165" s="229">
        <f>IF(N165="nulová",J165,0)</f>
        <v>0</v>
      </c>
      <c r="BJ165" s="14" t="s">
        <v>162</v>
      </c>
      <c r="BK165" s="229">
        <f>ROUND(I165*H165,2)</f>
        <v>0</v>
      </c>
      <c r="BL165" s="14" t="s">
        <v>161</v>
      </c>
      <c r="BM165" s="228" t="s">
        <v>1527</v>
      </c>
    </row>
    <row r="166" s="2" customFormat="1" ht="21.75" customHeight="1">
      <c r="A166" s="35"/>
      <c r="B166" s="36"/>
      <c r="C166" s="230" t="s">
        <v>227</v>
      </c>
      <c r="D166" s="230" t="s">
        <v>193</v>
      </c>
      <c r="E166" s="231" t="s">
        <v>1528</v>
      </c>
      <c r="F166" s="232" t="s">
        <v>1529</v>
      </c>
      <c r="G166" s="233" t="s">
        <v>237</v>
      </c>
      <c r="H166" s="234">
        <v>1</v>
      </c>
      <c r="I166" s="235"/>
      <c r="J166" s="236">
        <f>ROUND(I166*H166,2)</f>
        <v>0</v>
      </c>
      <c r="K166" s="237"/>
      <c r="L166" s="238"/>
      <c r="M166" s="239" t="s">
        <v>1</v>
      </c>
      <c r="N166" s="240" t="s">
        <v>41</v>
      </c>
      <c r="O166" s="88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171</v>
      </c>
      <c r="AT166" s="228" t="s">
        <v>193</v>
      </c>
      <c r="AU166" s="228" t="s">
        <v>162</v>
      </c>
      <c r="AY166" s="14" t="s">
        <v>155</v>
      </c>
      <c r="BE166" s="229">
        <f>IF(N166="základná",J166,0)</f>
        <v>0</v>
      </c>
      <c r="BF166" s="229">
        <f>IF(N166="znížená",J166,0)</f>
        <v>0</v>
      </c>
      <c r="BG166" s="229">
        <f>IF(N166="zákl. prenesená",J166,0)</f>
        <v>0</v>
      </c>
      <c r="BH166" s="229">
        <f>IF(N166="zníž. prenesená",J166,0)</f>
        <v>0</v>
      </c>
      <c r="BI166" s="229">
        <f>IF(N166="nulová",J166,0)</f>
        <v>0</v>
      </c>
      <c r="BJ166" s="14" t="s">
        <v>162</v>
      </c>
      <c r="BK166" s="229">
        <f>ROUND(I166*H166,2)</f>
        <v>0</v>
      </c>
      <c r="BL166" s="14" t="s">
        <v>161</v>
      </c>
      <c r="BM166" s="228" t="s">
        <v>1530</v>
      </c>
    </row>
    <row r="167" s="2" customFormat="1" ht="21.75" customHeight="1">
      <c r="A167" s="35"/>
      <c r="B167" s="36"/>
      <c r="C167" s="216" t="s">
        <v>281</v>
      </c>
      <c r="D167" s="216" t="s">
        <v>157</v>
      </c>
      <c r="E167" s="217" t="s">
        <v>1531</v>
      </c>
      <c r="F167" s="218" t="s">
        <v>1532</v>
      </c>
      <c r="G167" s="219" t="s">
        <v>237</v>
      </c>
      <c r="H167" s="220">
        <v>1</v>
      </c>
      <c r="I167" s="221"/>
      <c r="J167" s="222">
        <f>ROUND(I167*H167,2)</f>
        <v>0</v>
      </c>
      <c r="K167" s="223"/>
      <c r="L167" s="41"/>
      <c r="M167" s="224" t="s">
        <v>1</v>
      </c>
      <c r="N167" s="225" t="s">
        <v>41</v>
      </c>
      <c r="O167" s="88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161</v>
      </c>
      <c r="AT167" s="228" t="s">
        <v>157</v>
      </c>
      <c r="AU167" s="228" t="s">
        <v>162</v>
      </c>
      <c r="AY167" s="14" t="s">
        <v>155</v>
      </c>
      <c r="BE167" s="229">
        <f>IF(N167="základná",J167,0)</f>
        <v>0</v>
      </c>
      <c r="BF167" s="229">
        <f>IF(N167="znížená",J167,0)</f>
        <v>0</v>
      </c>
      <c r="BG167" s="229">
        <f>IF(N167="zákl. prenesená",J167,0)</f>
        <v>0</v>
      </c>
      <c r="BH167" s="229">
        <f>IF(N167="zníž. prenesená",J167,0)</f>
        <v>0</v>
      </c>
      <c r="BI167" s="229">
        <f>IF(N167="nulová",J167,0)</f>
        <v>0</v>
      </c>
      <c r="BJ167" s="14" t="s">
        <v>162</v>
      </c>
      <c r="BK167" s="229">
        <f>ROUND(I167*H167,2)</f>
        <v>0</v>
      </c>
      <c r="BL167" s="14" t="s">
        <v>161</v>
      </c>
      <c r="BM167" s="228" t="s">
        <v>1533</v>
      </c>
    </row>
    <row r="168" s="2" customFormat="1" ht="21.75" customHeight="1">
      <c r="A168" s="35"/>
      <c r="B168" s="36"/>
      <c r="C168" s="230" t="s">
        <v>230</v>
      </c>
      <c r="D168" s="230" t="s">
        <v>193</v>
      </c>
      <c r="E168" s="231" t="s">
        <v>1534</v>
      </c>
      <c r="F168" s="232" t="s">
        <v>1535</v>
      </c>
      <c r="G168" s="233" t="s">
        <v>237</v>
      </c>
      <c r="H168" s="234">
        <v>1</v>
      </c>
      <c r="I168" s="235"/>
      <c r="J168" s="236">
        <f>ROUND(I168*H168,2)</f>
        <v>0</v>
      </c>
      <c r="K168" s="237"/>
      <c r="L168" s="238"/>
      <c r="M168" s="239" t="s">
        <v>1</v>
      </c>
      <c r="N168" s="240" t="s">
        <v>41</v>
      </c>
      <c r="O168" s="88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171</v>
      </c>
      <c r="AT168" s="228" t="s">
        <v>193</v>
      </c>
      <c r="AU168" s="228" t="s">
        <v>162</v>
      </c>
      <c r="AY168" s="14" t="s">
        <v>155</v>
      </c>
      <c r="BE168" s="229">
        <f>IF(N168="základná",J168,0)</f>
        <v>0</v>
      </c>
      <c r="BF168" s="229">
        <f>IF(N168="znížená",J168,0)</f>
        <v>0</v>
      </c>
      <c r="BG168" s="229">
        <f>IF(N168="zákl. prenesená",J168,0)</f>
        <v>0</v>
      </c>
      <c r="BH168" s="229">
        <f>IF(N168="zníž. prenesená",J168,0)</f>
        <v>0</v>
      </c>
      <c r="BI168" s="229">
        <f>IF(N168="nulová",J168,0)</f>
        <v>0</v>
      </c>
      <c r="BJ168" s="14" t="s">
        <v>162</v>
      </c>
      <c r="BK168" s="229">
        <f>ROUND(I168*H168,2)</f>
        <v>0</v>
      </c>
      <c r="BL168" s="14" t="s">
        <v>161</v>
      </c>
      <c r="BM168" s="228" t="s">
        <v>1536</v>
      </c>
    </row>
    <row r="169" s="2" customFormat="1" ht="21.75" customHeight="1">
      <c r="A169" s="35"/>
      <c r="B169" s="36"/>
      <c r="C169" s="216" t="s">
        <v>289</v>
      </c>
      <c r="D169" s="216" t="s">
        <v>157</v>
      </c>
      <c r="E169" s="217" t="s">
        <v>1537</v>
      </c>
      <c r="F169" s="218" t="s">
        <v>1538</v>
      </c>
      <c r="G169" s="219" t="s">
        <v>237</v>
      </c>
      <c r="H169" s="220">
        <v>1</v>
      </c>
      <c r="I169" s="221"/>
      <c r="J169" s="222">
        <f>ROUND(I169*H169,2)</f>
        <v>0</v>
      </c>
      <c r="K169" s="223"/>
      <c r="L169" s="41"/>
      <c r="M169" s="224" t="s">
        <v>1</v>
      </c>
      <c r="N169" s="225" t="s">
        <v>41</v>
      </c>
      <c r="O169" s="88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161</v>
      </c>
      <c r="AT169" s="228" t="s">
        <v>157</v>
      </c>
      <c r="AU169" s="228" t="s">
        <v>162</v>
      </c>
      <c r="AY169" s="14" t="s">
        <v>155</v>
      </c>
      <c r="BE169" s="229">
        <f>IF(N169="základná",J169,0)</f>
        <v>0</v>
      </c>
      <c r="BF169" s="229">
        <f>IF(N169="znížená",J169,0)</f>
        <v>0</v>
      </c>
      <c r="BG169" s="229">
        <f>IF(N169="zákl. prenesená",J169,0)</f>
        <v>0</v>
      </c>
      <c r="BH169" s="229">
        <f>IF(N169="zníž. prenesená",J169,0)</f>
        <v>0</v>
      </c>
      <c r="BI169" s="229">
        <f>IF(N169="nulová",J169,0)</f>
        <v>0</v>
      </c>
      <c r="BJ169" s="14" t="s">
        <v>162</v>
      </c>
      <c r="BK169" s="229">
        <f>ROUND(I169*H169,2)</f>
        <v>0</v>
      </c>
      <c r="BL169" s="14" t="s">
        <v>161</v>
      </c>
      <c r="BM169" s="228" t="s">
        <v>1539</v>
      </c>
    </row>
    <row r="170" s="2" customFormat="1" ht="21.75" customHeight="1">
      <c r="A170" s="35"/>
      <c r="B170" s="36"/>
      <c r="C170" s="230" t="s">
        <v>234</v>
      </c>
      <c r="D170" s="230" t="s">
        <v>193</v>
      </c>
      <c r="E170" s="231" t="s">
        <v>1540</v>
      </c>
      <c r="F170" s="232" t="s">
        <v>1541</v>
      </c>
      <c r="G170" s="233" t="s">
        <v>237</v>
      </c>
      <c r="H170" s="234">
        <v>1</v>
      </c>
      <c r="I170" s="235"/>
      <c r="J170" s="236">
        <f>ROUND(I170*H170,2)</f>
        <v>0</v>
      </c>
      <c r="K170" s="237"/>
      <c r="L170" s="238"/>
      <c r="M170" s="239" t="s">
        <v>1</v>
      </c>
      <c r="N170" s="240" t="s">
        <v>41</v>
      </c>
      <c r="O170" s="88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171</v>
      </c>
      <c r="AT170" s="228" t="s">
        <v>193</v>
      </c>
      <c r="AU170" s="228" t="s">
        <v>162</v>
      </c>
      <c r="AY170" s="14" t="s">
        <v>155</v>
      </c>
      <c r="BE170" s="229">
        <f>IF(N170="základná",J170,0)</f>
        <v>0</v>
      </c>
      <c r="BF170" s="229">
        <f>IF(N170="znížená",J170,0)</f>
        <v>0</v>
      </c>
      <c r="BG170" s="229">
        <f>IF(N170="zákl. prenesená",J170,0)</f>
        <v>0</v>
      </c>
      <c r="BH170" s="229">
        <f>IF(N170="zníž. prenesená",J170,0)</f>
        <v>0</v>
      </c>
      <c r="BI170" s="229">
        <f>IF(N170="nulová",J170,0)</f>
        <v>0</v>
      </c>
      <c r="BJ170" s="14" t="s">
        <v>162</v>
      </c>
      <c r="BK170" s="229">
        <f>ROUND(I170*H170,2)</f>
        <v>0</v>
      </c>
      <c r="BL170" s="14" t="s">
        <v>161</v>
      </c>
      <c r="BM170" s="228" t="s">
        <v>1542</v>
      </c>
    </row>
    <row r="171" s="2" customFormat="1" ht="16.5" customHeight="1">
      <c r="A171" s="35"/>
      <c r="B171" s="36"/>
      <c r="C171" s="216" t="s">
        <v>297</v>
      </c>
      <c r="D171" s="216" t="s">
        <v>157</v>
      </c>
      <c r="E171" s="217" t="s">
        <v>1543</v>
      </c>
      <c r="F171" s="218" t="s">
        <v>1544</v>
      </c>
      <c r="G171" s="219" t="s">
        <v>237</v>
      </c>
      <c r="H171" s="220">
        <v>1</v>
      </c>
      <c r="I171" s="221"/>
      <c r="J171" s="222">
        <f>ROUND(I171*H171,2)</f>
        <v>0</v>
      </c>
      <c r="K171" s="223"/>
      <c r="L171" s="41"/>
      <c r="M171" s="224" t="s">
        <v>1</v>
      </c>
      <c r="N171" s="225" t="s">
        <v>41</v>
      </c>
      <c r="O171" s="88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161</v>
      </c>
      <c r="AT171" s="228" t="s">
        <v>157</v>
      </c>
      <c r="AU171" s="228" t="s">
        <v>162</v>
      </c>
      <c r="AY171" s="14" t="s">
        <v>155</v>
      </c>
      <c r="BE171" s="229">
        <f>IF(N171="základná",J171,0)</f>
        <v>0</v>
      </c>
      <c r="BF171" s="229">
        <f>IF(N171="znížená",J171,0)</f>
        <v>0</v>
      </c>
      <c r="BG171" s="229">
        <f>IF(N171="zákl. prenesená",J171,0)</f>
        <v>0</v>
      </c>
      <c r="BH171" s="229">
        <f>IF(N171="zníž. prenesená",J171,0)</f>
        <v>0</v>
      </c>
      <c r="BI171" s="229">
        <f>IF(N171="nulová",J171,0)</f>
        <v>0</v>
      </c>
      <c r="BJ171" s="14" t="s">
        <v>162</v>
      </c>
      <c r="BK171" s="229">
        <f>ROUND(I171*H171,2)</f>
        <v>0</v>
      </c>
      <c r="BL171" s="14" t="s">
        <v>161</v>
      </c>
      <c r="BM171" s="228" t="s">
        <v>1545</v>
      </c>
    </row>
    <row r="172" s="2" customFormat="1" ht="16.5" customHeight="1">
      <c r="A172" s="35"/>
      <c r="B172" s="36"/>
      <c r="C172" s="216" t="s">
        <v>238</v>
      </c>
      <c r="D172" s="216" t="s">
        <v>157</v>
      </c>
      <c r="E172" s="217" t="s">
        <v>1546</v>
      </c>
      <c r="F172" s="218" t="s">
        <v>1547</v>
      </c>
      <c r="G172" s="219" t="s">
        <v>237</v>
      </c>
      <c r="H172" s="220">
        <v>1</v>
      </c>
      <c r="I172" s="221"/>
      <c r="J172" s="222">
        <f>ROUND(I172*H172,2)</f>
        <v>0</v>
      </c>
      <c r="K172" s="223"/>
      <c r="L172" s="41"/>
      <c r="M172" s="224" t="s">
        <v>1</v>
      </c>
      <c r="N172" s="225" t="s">
        <v>41</v>
      </c>
      <c r="O172" s="88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161</v>
      </c>
      <c r="AT172" s="228" t="s">
        <v>157</v>
      </c>
      <c r="AU172" s="228" t="s">
        <v>162</v>
      </c>
      <c r="AY172" s="14" t="s">
        <v>155</v>
      </c>
      <c r="BE172" s="229">
        <f>IF(N172="základná",J172,0)</f>
        <v>0</v>
      </c>
      <c r="BF172" s="229">
        <f>IF(N172="znížená",J172,0)</f>
        <v>0</v>
      </c>
      <c r="BG172" s="229">
        <f>IF(N172="zákl. prenesená",J172,0)</f>
        <v>0</v>
      </c>
      <c r="BH172" s="229">
        <f>IF(N172="zníž. prenesená",J172,0)</f>
        <v>0</v>
      </c>
      <c r="BI172" s="229">
        <f>IF(N172="nulová",J172,0)</f>
        <v>0</v>
      </c>
      <c r="BJ172" s="14" t="s">
        <v>162</v>
      </c>
      <c r="BK172" s="229">
        <f>ROUND(I172*H172,2)</f>
        <v>0</v>
      </c>
      <c r="BL172" s="14" t="s">
        <v>161</v>
      </c>
      <c r="BM172" s="228" t="s">
        <v>1548</v>
      </c>
    </row>
    <row r="173" s="2" customFormat="1" ht="16.5" customHeight="1">
      <c r="A173" s="35"/>
      <c r="B173" s="36"/>
      <c r="C173" s="230" t="s">
        <v>304</v>
      </c>
      <c r="D173" s="230" t="s">
        <v>193</v>
      </c>
      <c r="E173" s="231" t="s">
        <v>1549</v>
      </c>
      <c r="F173" s="232" t="s">
        <v>1550</v>
      </c>
      <c r="G173" s="233" t="s">
        <v>1551</v>
      </c>
      <c r="H173" s="234">
        <v>1</v>
      </c>
      <c r="I173" s="235"/>
      <c r="J173" s="236">
        <f>ROUND(I173*H173,2)</f>
        <v>0</v>
      </c>
      <c r="K173" s="237"/>
      <c r="L173" s="238"/>
      <c r="M173" s="246" t="s">
        <v>1</v>
      </c>
      <c r="N173" s="247" t="s">
        <v>41</v>
      </c>
      <c r="O173" s="243"/>
      <c r="P173" s="244">
        <f>O173*H173</f>
        <v>0</v>
      </c>
      <c r="Q173" s="244">
        <v>0</v>
      </c>
      <c r="R173" s="244">
        <f>Q173*H173</f>
        <v>0</v>
      </c>
      <c r="S173" s="244">
        <v>0</v>
      </c>
      <c r="T173" s="24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171</v>
      </c>
      <c r="AT173" s="228" t="s">
        <v>193</v>
      </c>
      <c r="AU173" s="228" t="s">
        <v>162</v>
      </c>
      <c r="AY173" s="14" t="s">
        <v>155</v>
      </c>
      <c r="BE173" s="229">
        <f>IF(N173="základná",J173,0)</f>
        <v>0</v>
      </c>
      <c r="BF173" s="229">
        <f>IF(N173="znížená",J173,0)</f>
        <v>0</v>
      </c>
      <c r="BG173" s="229">
        <f>IF(N173="zákl. prenesená",J173,0)</f>
        <v>0</v>
      </c>
      <c r="BH173" s="229">
        <f>IF(N173="zníž. prenesená",J173,0)</f>
        <v>0</v>
      </c>
      <c r="BI173" s="229">
        <f>IF(N173="nulová",J173,0)</f>
        <v>0</v>
      </c>
      <c r="BJ173" s="14" t="s">
        <v>162</v>
      </c>
      <c r="BK173" s="229">
        <f>ROUND(I173*H173,2)</f>
        <v>0</v>
      </c>
      <c r="BL173" s="14" t="s">
        <v>161</v>
      </c>
      <c r="BM173" s="228" t="s">
        <v>1552</v>
      </c>
    </row>
    <row r="174" s="2" customFormat="1" ht="6.96" customHeight="1">
      <c r="A174" s="35"/>
      <c r="B174" s="63"/>
      <c r="C174" s="64"/>
      <c r="D174" s="64"/>
      <c r="E174" s="64"/>
      <c r="F174" s="64"/>
      <c r="G174" s="64"/>
      <c r="H174" s="64"/>
      <c r="I174" s="64"/>
      <c r="J174" s="64"/>
      <c r="K174" s="64"/>
      <c r="L174" s="41"/>
      <c r="M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</row>
  </sheetData>
  <sheetProtection sheet="1" autoFilter="0" formatColumns="0" formatRows="0" objects="1" scenarios="1" spinCount="100000" saltValue="EYTnmz+xd+tfMc1y7kJQtCkcYWHW4Z5NLqAkhczmbCEhoJqPP/wc526af0c9tcRQBqUdEB/ryYysWVwHswHCKA==" hashValue="72vAMSLjYs3bB8RDZIO4JqbnDgc0w9aKfkVj6c0Gv/aeK44TvsePnUm2ShEKgN/byn2LhL0f5WJFfKj/lqATYw==" algorithmName="SHA-512" password="CC35"/>
  <autoFilter ref="C123:K173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99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75</v>
      </c>
    </row>
    <row r="4" s="1" customFormat="1" ht="24.96" customHeight="1">
      <c r="B4" s="17"/>
      <c r="D4" s="135" t="s">
        <v>112</v>
      </c>
      <c r="L4" s="17"/>
      <c r="M4" s="136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15</v>
      </c>
      <c r="L6" s="17"/>
    </row>
    <row r="7" s="1" customFormat="1" ht="16.5" customHeight="1">
      <c r="B7" s="17"/>
      <c r="E7" s="138" t="str">
        <f>'Rekapitulácia stavby'!K6</f>
        <v>Zariadenie pre seniorov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113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1553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17</v>
      </c>
      <c r="E11" s="35"/>
      <c r="F11" s="140" t="s">
        <v>1</v>
      </c>
      <c r="G11" s="35"/>
      <c r="H11" s="35"/>
      <c r="I11" s="137" t="s">
        <v>18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19</v>
      </c>
      <c r="E12" s="35"/>
      <c r="F12" s="140" t="s">
        <v>20</v>
      </c>
      <c r="G12" s="35"/>
      <c r="H12" s="35"/>
      <c r="I12" s="137" t="s">
        <v>21</v>
      </c>
      <c r="J12" s="141" t="str">
        <f>'Rekapitulácia stavby'!AN8</f>
        <v>17. 4. 2019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23</v>
      </c>
      <c r="E14" s="35"/>
      <c r="F14" s="35"/>
      <c r="G14" s="35"/>
      <c r="H14" s="35"/>
      <c r="I14" s="137" t="s">
        <v>24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25</v>
      </c>
      <c r="F15" s="35"/>
      <c r="G15" s="35"/>
      <c r="H15" s="35"/>
      <c r="I15" s="137" t="s">
        <v>26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24</v>
      </c>
      <c r="J17" s="30" t="str">
        <f>'Rekapitulácia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0"/>
      <c r="G18" s="140"/>
      <c r="H18" s="140"/>
      <c r="I18" s="137" t="s">
        <v>26</v>
      </c>
      <c r="J18" s="30" t="str">
        <f>'Rekapitulácia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24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24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33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ROUND(J119,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ROUND((SUM(BE119:BE175)),  2)</f>
        <v>0</v>
      </c>
      <c r="G33" s="35"/>
      <c r="H33" s="35"/>
      <c r="I33" s="152">
        <v>0.20000000000000001</v>
      </c>
      <c r="J33" s="151">
        <f>ROUND(((SUM(BE119:BE175))*I33),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ROUND((SUM(BF119:BF175)),  2)</f>
        <v>0</v>
      </c>
      <c r="G34" s="35"/>
      <c r="H34" s="35"/>
      <c r="I34" s="152">
        <v>0.20000000000000001</v>
      </c>
      <c r="J34" s="151">
        <f>ROUND(((SUM(BF119:BF175))*I34),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ROUND((SUM(BG119:BG175)),  2)</f>
        <v>0</v>
      </c>
      <c r="G35" s="35"/>
      <c r="H35" s="35"/>
      <c r="I35" s="152">
        <v>0.20000000000000001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ROUND((SUM(BH119:BH175)),  2)</f>
        <v>0</v>
      </c>
      <c r="G36" s="35"/>
      <c r="H36" s="35"/>
      <c r="I36" s="152">
        <v>0.20000000000000001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ROUND((SUM(BI119:BI175)),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115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71" t="str">
        <f>E7</f>
        <v>Zariadenie pre seniorov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113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06 - SO 06 - Vykurovanie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19</v>
      </c>
      <c r="D89" s="37"/>
      <c r="E89" s="37"/>
      <c r="F89" s="24" t="str">
        <f>F12</f>
        <v>k.ú. Horný Vinodol č. parc. 14</v>
      </c>
      <c r="G89" s="37"/>
      <c r="H89" s="37"/>
      <c r="I89" s="29" t="s">
        <v>21</v>
      </c>
      <c r="J89" s="76" t="str">
        <f>IF(J12="","",J12)</f>
        <v>17. 4. 2019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Obec Vinodol, Obecná 473/29 Vinodol 951 06</v>
      </c>
      <c r="G91" s="37"/>
      <c r="H91" s="37"/>
      <c r="I91" s="29" t="s">
        <v>30</v>
      </c>
      <c r="J91" s="33" t="str">
        <f>E21</f>
        <v>Ing. arch. Ján Kováč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72" t="s">
        <v>116</v>
      </c>
      <c r="D94" s="173"/>
      <c r="E94" s="173"/>
      <c r="F94" s="173"/>
      <c r="G94" s="173"/>
      <c r="H94" s="173"/>
      <c r="I94" s="173"/>
      <c r="J94" s="174" t="s">
        <v>117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5" t="s">
        <v>118</v>
      </c>
      <c r="D96" s="37"/>
      <c r="E96" s="37"/>
      <c r="F96" s="37"/>
      <c r="G96" s="37"/>
      <c r="H96" s="37"/>
      <c r="I96" s="37"/>
      <c r="J96" s="107">
        <f>J119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119</v>
      </c>
    </row>
    <row r="97" hidden="1" s="9" customFormat="1" ht="24.96" customHeight="1">
      <c r="A97" s="9"/>
      <c r="B97" s="176"/>
      <c r="C97" s="177"/>
      <c r="D97" s="178" t="s">
        <v>128</v>
      </c>
      <c r="E97" s="179"/>
      <c r="F97" s="179"/>
      <c r="G97" s="179"/>
      <c r="H97" s="179"/>
      <c r="I97" s="179"/>
      <c r="J97" s="180">
        <f>J120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2"/>
      <c r="C98" s="183"/>
      <c r="D98" s="184" t="s">
        <v>1554</v>
      </c>
      <c r="E98" s="185"/>
      <c r="F98" s="185"/>
      <c r="G98" s="185"/>
      <c r="H98" s="185"/>
      <c r="I98" s="185"/>
      <c r="J98" s="186">
        <f>J121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2"/>
      <c r="C99" s="183"/>
      <c r="D99" s="184" t="s">
        <v>1555</v>
      </c>
      <c r="E99" s="185"/>
      <c r="F99" s="185"/>
      <c r="G99" s="185"/>
      <c r="H99" s="185"/>
      <c r="I99" s="185"/>
      <c r="J99" s="186">
        <f>J125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hidden="1"/>
    <row r="103" hidden="1"/>
    <row r="104" hidden="1"/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141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15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71" t="str">
        <f>E7</f>
        <v>Zariadenie pre seniorov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113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73" t="str">
        <f>E9</f>
        <v>06 - SO 06 - Vykurovanie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19</v>
      </c>
      <c r="D113" s="37"/>
      <c r="E113" s="37"/>
      <c r="F113" s="24" t="str">
        <f>F12</f>
        <v>k.ú. Horný Vinodol č. parc. 14</v>
      </c>
      <c r="G113" s="37"/>
      <c r="H113" s="37"/>
      <c r="I113" s="29" t="s">
        <v>21</v>
      </c>
      <c r="J113" s="76" t="str">
        <f>IF(J12="","",J12)</f>
        <v>17. 4. 2019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23</v>
      </c>
      <c r="D115" s="37"/>
      <c r="E115" s="37"/>
      <c r="F115" s="24" t="str">
        <f>E15</f>
        <v>Obec Vinodol, Obecná 473/29 Vinodol 951 06</v>
      </c>
      <c r="G115" s="37"/>
      <c r="H115" s="37"/>
      <c r="I115" s="29" t="s">
        <v>30</v>
      </c>
      <c r="J115" s="33" t="str">
        <f>E21</f>
        <v>Ing. arch. Ján Kováč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27</v>
      </c>
      <c r="D116" s="37"/>
      <c r="E116" s="37"/>
      <c r="F116" s="24" t="str">
        <f>IF(E18="","",E18)</f>
        <v>Vyplň údaj</v>
      </c>
      <c r="G116" s="37"/>
      <c r="H116" s="37"/>
      <c r="I116" s="29" t="s">
        <v>32</v>
      </c>
      <c r="J116" s="33" t="str">
        <f>E24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1" customFormat="1" ht="29.28" customHeight="1">
      <c r="A118" s="188"/>
      <c r="B118" s="189"/>
      <c r="C118" s="190" t="s">
        <v>142</v>
      </c>
      <c r="D118" s="191" t="s">
        <v>60</v>
      </c>
      <c r="E118" s="191" t="s">
        <v>56</v>
      </c>
      <c r="F118" s="191" t="s">
        <v>57</v>
      </c>
      <c r="G118" s="191" t="s">
        <v>143</v>
      </c>
      <c r="H118" s="191" t="s">
        <v>144</v>
      </c>
      <c r="I118" s="191" t="s">
        <v>145</v>
      </c>
      <c r="J118" s="192" t="s">
        <v>117</v>
      </c>
      <c r="K118" s="193" t="s">
        <v>146</v>
      </c>
      <c r="L118" s="194"/>
      <c r="M118" s="97" t="s">
        <v>1</v>
      </c>
      <c r="N118" s="98" t="s">
        <v>39</v>
      </c>
      <c r="O118" s="98" t="s">
        <v>147</v>
      </c>
      <c r="P118" s="98" t="s">
        <v>148</v>
      </c>
      <c r="Q118" s="98" t="s">
        <v>149</v>
      </c>
      <c r="R118" s="98" t="s">
        <v>150</v>
      </c>
      <c r="S118" s="98" t="s">
        <v>151</v>
      </c>
      <c r="T118" s="99" t="s">
        <v>152</v>
      </c>
      <c r="U118" s="188"/>
      <c r="V118" s="188"/>
      <c r="W118" s="188"/>
      <c r="X118" s="188"/>
      <c r="Y118" s="188"/>
      <c r="Z118" s="188"/>
      <c r="AA118" s="188"/>
      <c r="AB118" s="188"/>
      <c r="AC118" s="188"/>
      <c r="AD118" s="188"/>
      <c r="AE118" s="188"/>
    </row>
    <row r="119" s="2" customFormat="1" ht="22.8" customHeight="1">
      <c r="A119" s="35"/>
      <c r="B119" s="36"/>
      <c r="C119" s="104" t="s">
        <v>118</v>
      </c>
      <c r="D119" s="37"/>
      <c r="E119" s="37"/>
      <c r="F119" s="37"/>
      <c r="G119" s="37"/>
      <c r="H119" s="37"/>
      <c r="I119" s="37"/>
      <c r="J119" s="195">
        <f>BK119</f>
        <v>0</v>
      </c>
      <c r="K119" s="37"/>
      <c r="L119" s="41"/>
      <c r="M119" s="100"/>
      <c r="N119" s="196"/>
      <c r="O119" s="101"/>
      <c r="P119" s="197">
        <f>P120</f>
        <v>0</v>
      </c>
      <c r="Q119" s="101"/>
      <c r="R119" s="197">
        <f>R120</f>
        <v>0.21040999999999999</v>
      </c>
      <c r="S119" s="101"/>
      <c r="T119" s="198">
        <f>T120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74</v>
      </c>
      <c r="AU119" s="14" t="s">
        <v>119</v>
      </c>
      <c r="BK119" s="199">
        <f>BK120</f>
        <v>0</v>
      </c>
    </row>
    <row r="120" s="12" customFormat="1" ht="25.92" customHeight="1">
      <c r="A120" s="12"/>
      <c r="B120" s="200"/>
      <c r="C120" s="201"/>
      <c r="D120" s="202" t="s">
        <v>74</v>
      </c>
      <c r="E120" s="203" t="s">
        <v>514</v>
      </c>
      <c r="F120" s="203" t="s">
        <v>515</v>
      </c>
      <c r="G120" s="201"/>
      <c r="H120" s="201"/>
      <c r="I120" s="204"/>
      <c r="J120" s="205">
        <f>BK120</f>
        <v>0</v>
      </c>
      <c r="K120" s="201"/>
      <c r="L120" s="206"/>
      <c r="M120" s="207"/>
      <c r="N120" s="208"/>
      <c r="O120" s="208"/>
      <c r="P120" s="209">
        <f>P121+P125</f>
        <v>0</v>
      </c>
      <c r="Q120" s="208"/>
      <c r="R120" s="209">
        <f>R121+R125</f>
        <v>0.21040999999999999</v>
      </c>
      <c r="S120" s="208"/>
      <c r="T120" s="210">
        <f>T121+T125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162</v>
      </c>
      <c r="AT120" s="212" t="s">
        <v>74</v>
      </c>
      <c r="AU120" s="212" t="s">
        <v>75</v>
      </c>
      <c r="AY120" s="211" t="s">
        <v>155</v>
      </c>
      <c r="BK120" s="213">
        <f>BK121+BK125</f>
        <v>0</v>
      </c>
    </row>
    <row r="121" s="12" customFormat="1" ht="22.8" customHeight="1">
      <c r="A121" s="12"/>
      <c r="B121" s="200"/>
      <c r="C121" s="201"/>
      <c r="D121" s="202" t="s">
        <v>74</v>
      </c>
      <c r="E121" s="214" t="s">
        <v>1556</v>
      </c>
      <c r="F121" s="214" t="s">
        <v>1557</v>
      </c>
      <c r="G121" s="201"/>
      <c r="H121" s="201"/>
      <c r="I121" s="204"/>
      <c r="J121" s="215">
        <f>BK121</f>
        <v>0</v>
      </c>
      <c r="K121" s="201"/>
      <c r="L121" s="206"/>
      <c r="M121" s="207"/>
      <c r="N121" s="208"/>
      <c r="O121" s="208"/>
      <c r="P121" s="209">
        <f>SUM(P122:P124)</f>
        <v>0</v>
      </c>
      <c r="Q121" s="208"/>
      <c r="R121" s="209">
        <f>SUM(R122:R124)</f>
        <v>0</v>
      </c>
      <c r="S121" s="208"/>
      <c r="T121" s="210">
        <f>SUM(T122:T124)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1" t="s">
        <v>162</v>
      </c>
      <c r="AT121" s="212" t="s">
        <v>74</v>
      </c>
      <c r="AU121" s="212" t="s">
        <v>83</v>
      </c>
      <c r="AY121" s="211" t="s">
        <v>155</v>
      </c>
      <c r="BK121" s="213">
        <f>SUM(BK122:BK124)</f>
        <v>0</v>
      </c>
    </row>
    <row r="122" s="2" customFormat="1" ht="16.5" customHeight="1">
      <c r="A122" s="35"/>
      <c r="B122" s="36"/>
      <c r="C122" s="216" t="s">
        <v>83</v>
      </c>
      <c r="D122" s="216" t="s">
        <v>157</v>
      </c>
      <c r="E122" s="217" t="s">
        <v>1558</v>
      </c>
      <c r="F122" s="218" t="s">
        <v>1559</v>
      </c>
      <c r="G122" s="219" t="s">
        <v>237</v>
      </c>
      <c r="H122" s="220">
        <v>1</v>
      </c>
      <c r="I122" s="221"/>
      <c r="J122" s="222">
        <f>ROUND(I122*H122,2)</f>
        <v>0</v>
      </c>
      <c r="K122" s="223"/>
      <c r="L122" s="41"/>
      <c r="M122" s="224" t="s">
        <v>1</v>
      </c>
      <c r="N122" s="225" t="s">
        <v>41</v>
      </c>
      <c r="O122" s="88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8" t="s">
        <v>184</v>
      </c>
      <c r="AT122" s="228" t="s">
        <v>157</v>
      </c>
      <c r="AU122" s="228" t="s">
        <v>162</v>
      </c>
      <c r="AY122" s="14" t="s">
        <v>155</v>
      </c>
      <c r="BE122" s="229">
        <f>IF(N122="základná",J122,0)</f>
        <v>0</v>
      </c>
      <c r="BF122" s="229">
        <f>IF(N122="znížená",J122,0)</f>
        <v>0</v>
      </c>
      <c r="BG122" s="229">
        <f>IF(N122="zákl. prenesená",J122,0)</f>
        <v>0</v>
      </c>
      <c r="BH122" s="229">
        <f>IF(N122="zníž. prenesená",J122,0)</f>
        <v>0</v>
      </c>
      <c r="BI122" s="229">
        <f>IF(N122="nulová",J122,0)</f>
        <v>0</v>
      </c>
      <c r="BJ122" s="14" t="s">
        <v>162</v>
      </c>
      <c r="BK122" s="229">
        <f>ROUND(I122*H122,2)</f>
        <v>0</v>
      </c>
      <c r="BL122" s="14" t="s">
        <v>184</v>
      </c>
      <c r="BM122" s="228" t="s">
        <v>1560</v>
      </c>
    </row>
    <row r="123" s="2" customFormat="1" ht="16.5" customHeight="1">
      <c r="A123" s="35"/>
      <c r="B123" s="36"/>
      <c r="C123" s="230" t="s">
        <v>162</v>
      </c>
      <c r="D123" s="230" t="s">
        <v>193</v>
      </c>
      <c r="E123" s="231" t="s">
        <v>1561</v>
      </c>
      <c r="F123" s="232" t="s">
        <v>1562</v>
      </c>
      <c r="G123" s="233" t="s">
        <v>237</v>
      </c>
      <c r="H123" s="234">
        <v>1</v>
      </c>
      <c r="I123" s="235"/>
      <c r="J123" s="236">
        <f>ROUND(I123*H123,2)</f>
        <v>0</v>
      </c>
      <c r="K123" s="237"/>
      <c r="L123" s="238"/>
      <c r="M123" s="239" t="s">
        <v>1</v>
      </c>
      <c r="N123" s="240" t="s">
        <v>41</v>
      </c>
      <c r="O123" s="88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8" t="s">
        <v>223</v>
      </c>
      <c r="AT123" s="228" t="s">
        <v>193</v>
      </c>
      <c r="AU123" s="228" t="s">
        <v>162</v>
      </c>
      <c r="AY123" s="14" t="s">
        <v>155</v>
      </c>
      <c r="BE123" s="229">
        <f>IF(N123="základná",J123,0)</f>
        <v>0</v>
      </c>
      <c r="BF123" s="229">
        <f>IF(N123="znížená",J123,0)</f>
        <v>0</v>
      </c>
      <c r="BG123" s="229">
        <f>IF(N123="zákl. prenesená",J123,0)</f>
        <v>0</v>
      </c>
      <c r="BH123" s="229">
        <f>IF(N123="zníž. prenesená",J123,0)</f>
        <v>0</v>
      </c>
      <c r="BI123" s="229">
        <f>IF(N123="nulová",J123,0)</f>
        <v>0</v>
      </c>
      <c r="BJ123" s="14" t="s">
        <v>162</v>
      </c>
      <c r="BK123" s="229">
        <f>ROUND(I123*H123,2)</f>
        <v>0</v>
      </c>
      <c r="BL123" s="14" t="s">
        <v>184</v>
      </c>
      <c r="BM123" s="228" t="s">
        <v>1563</v>
      </c>
    </row>
    <row r="124" s="2" customFormat="1" ht="16.5" customHeight="1">
      <c r="A124" s="35"/>
      <c r="B124" s="36"/>
      <c r="C124" s="230" t="s">
        <v>165</v>
      </c>
      <c r="D124" s="230" t="s">
        <v>193</v>
      </c>
      <c r="E124" s="231" t="s">
        <v>1564</v>
      </c>
      <c r="F124" s="232" t="s">
        <v>1565</v>
      </c>
      <c r="G124" s="233" t="s">
        <v>237</v>
      </c>
      <c r="H124" s="234">
        <v>1</v>
      </c>
      <c r="I124" s="235"/>
      <c r="J124" s="236">
        <f>ROUND(I124*H124,2)</f>
        <v>0</v>
      </c>
      <c r="K124" s="237"/>
      <c r="L124" s="238"/>
      <c r="M124" s="239" t="s">
        <v>1</v>
      </c>
      <c r="N124" s="240" t="s">
        <v>41</v>
      </c>
      <c r="O124" s="88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8" t="s">
        <v>223</v>
      </c>
      <c r="AT124" s="228" t="s">
        <v>193</v>
      </c>
      <c r="AU124" s="228" t="s">
        <v>162</v>
      </c>
      <c r="AY124" s="14" t="s">
        <v>155</v>
      </c>
      <c r="BE124" s="229">
        <f>IF(N124="základná",J124,0)</f>
        <v>0</v>
      </c>
      <c r="BF124" s="229">
        <f>IF(N124="znížená",J124,0)</f>
        <v>0</v>
      </c>
      <c r="BG124" s="229">
        <f>IF(N124="zákl. prenesená",J124,0)</f>
        <v>0</v>
      </c>
      <c r="BH124" s="229">
        <f>IF(N124="zníž. prenesená",J124,0)</f>
        <v>0</v>
      </c>
      <c r="BI124" s="229">
        <f>IF(N124="nulová",J124,0)</f>
        <v>0</v>
      </c>
      <c r="BJ124" s="14" t="s">
        <v>162</v>
      </c>
      <c r="BK124" s="229">
        <f>ROUND(I124*H124,2)</f>
        <v>0</v>
      </c>
      <c r="BL124" s="14" t="s">
        <v>184</v>
      </c>
      <c r="BM124" s="228" t="s">
        <v>1566</v>
      </c>
    </row>
    <row r="125" s="12" customFormat="1" ht="22.8" customHeight="1">
      <c r="A125" s="12"/>
      <c r="B125" s="200"/>
      <c r="C125" s="201"/>
      <c r="D125" s="202" t="s">
        <v>74</v>
      </c>
      <c r="E125" s="214" t="s">
        <v>1567</v>
      </c>
      <c r="F125" s="214" t="s">
        <v>1568</v>
      </c>
      <c r="G125" s="201"/>
      <c r="H125" s="201"/>
      <c r="I125" s="204"/>
      <c r="J125" s="215">
        <f>BK125</f>
        <v>0</v>
      </c>
      <c r="K125" s="201"/>
      <c r="L125" s="206"/>
      <c r="M125" s="207"/>
      <c r="N125" s="208"/>
      <c r="O125" s="208"/>
      <c r="P125" s="209">
        <f>SUM(P126:P175)</f>
        <v>0</v>
      </c>
      <c r="Q125" s="208"/>
      <c r="R125" s="209">
        <f>SUM(R126:R175)</f>
        <v>0.21040999999999999</v>
      </c>
      <c r="S125" s="208"/>
      <c r="T125" s="210">
        <f>SUM(T126:T175)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1" t="s">
        <v>162</v>
      </c>
      <c r="AT125" s="212" t="s">
        <v>74</v>
      </c>
      <c r="AU125" s="212" t="s">
        <v>83</v>
      </c>
      <c r="AY125" s="211" t="s">
        <v>155</v>
      </c>
      <c r="BK125" s="213">
        <f>SUM(BK126:BK175)</f>
        <v>0</v>
      </c>
    </row>
    <row r="126" s="2" customFormat="1" ht="33" customHeight="1">
      <c r="A126" s="35"/>
      <c r="B126" s="36"/>
      <c r="C126" s="216" t="s">
        <v>161</v>
      </c>
      <c r="D126" s="216" t="s">
        <v>157</v>
      </c>
      <c r="E126" s="217" t="s">
        <v>1569</v>
      </c>
      <c r="F126" s="218" t="s">
        <v>1570</v>
      </c>
      <c r="G126" s="219" t="s">
        <v>219</v>
      </c>
      <c r="H126" s="220">
        <v>402.12</v>
      </c>
      <c r="I126" s="221"/>
      <c r="J126" s="222">
        <f>ROUND(I126*H126,2)</f>
        <v>0</v>
      </c>
      <c r="K126" s="223"/>
      <c r="L126" s="41"/>
      <c r="M126" s="224" t="s">
        <v>1</v>
      </c>
      <c r="N126" s="225" t="s">
        <v>41</v>
      </c>
      <c r="O126" s="88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184</v>
      </c>
      <c r="AT126" s="228" t="s">
        <v>157</v>
      </c>
      <c r="AU126" s="228" t="s">
        <v>162</v>
      </c>
      <c r="AY126" s="14" t="s">
        <v>155</v>
      </c>
      <c r="BE126" s="229">
        <f>IF(N126="základná",J126,0)</f>
        <v>0</v>
      </c>
      <c r="BF126" s="229">
        <f>IF(N126="znížená",J126,0)</f>
        <v>0</v>
      </c>
      <c r="BG126" s="229">
        <f>IF(N126="zákl. prenesená",J126,0)</f>
        <v>0</v>
      </c>
      <c r="BH126" s="229">
        <f>IF(N126="zníž. prenesená",J126,0)</f>
        <v>0</v>
      </c>
      <c r="BI126" s="229">
        <f>IF(N126="nulová",J126,0)</f>
        <v>0</v>
      </c>
      <c r="BJ126" s="14" t="s">
        <v>162</v>
      </c>
      <c r="BK126" s="229">
        <f>ROUND(I126*H126,2)</f>
        <v>0</v>
      </c>
      <c r="BL126" s="14" t="s">
        <v>184</v>
      </c>
      <c r="BM126" s="228" t="s">
        <v>1571</v>
      </c>
    </row>
    <row r="127" s="2" customFormat="1" ht="21.75" customHeight="1">
      <c r="A127" s="35"/>
      <c r="B127" s="36"/>
      <c r="C127" s="216" t="s">
        <v>172</v>
      </c>
      <c r="D127" s="216" t="s">
        <v>157</v>
      </c>
      <c r="E127" s="217" t="s">
        <v>1572</v>
      </c>
      <c r="F127" s="218" t="s">
        <v>1573</v>
      </c>
      <c r="G127" s="219" t="s">
        <v>237</v>
      </c>
      <c r="H127" s="220">
        <v>2</v>
      </c>
      <c r="I127" s="221"/>
      <c r="J127" s="222">
        <f>ROUND(I127*H127,2)</f>
        <v>0</v>
      </c>
      <c r="K127" s="223"/>
      <c r="L127" s="41"/>
      <c r="M127" s="224" t="s">
        <v>1</v>
      </c>
      <c r="N127" s="225" t="s">
        <v>41</v>
      </c>
      <c r="O127" s="88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184</v>
      </c>
      <c r="AT127" s="228" t="s">
        <v>157</v>
      </c>
      <c r="AU127" s="228" t="s">
        <v>162</v>
      </c>
      <c r="AY127" s="14" t="s">
        <v>155</v>
      </c>
      <c r="BE127" s="229">
        <f>IF(N127="základná",J127,0)</f>
        <v>0</v>
      </c>
      <c r="BF127" s="229">
        <f>IF(N127="znížená",J127,0)</f>
        <v>0</v>
      </c>
      <c r="BG127" s="229">
        <f>IF(N127="zákl. prenesená",J127,0)</f>
        <v>0</v>
      </c>
      <c r="BH127" s="229">
        <f>IF(N127="zníž. prenesená",J127,0)</f>
        <v>0</v>
      </c>
      <c r="BI127" s="229">
        <f>IF(N127="nulová",J127,0)</f>
        <v>0</v>
      </c>
      <c r="BJ127" s="14" t="s">
        <v>162</v>
      </c>
      <c r="BK127" s="229">
        <f>ROUND(I127*H127,2)</f>
        <v>0</v>
      </c>
      <c r="BL127" s="14" t="s">
        <v>184</v>
      </c>
      <c r="BM127" s="228" t="s">
        <v>1574</v>
      </c>
    </row>
    <row r="128" s="2" customFormat="1" ht="33" customHeight="1">
      <c r="A128" s="35"/>
      <c r="B128" s="36"/>
      <c r="C128" s="230" t="s">
        <v>168</v>
      </c>
      <c r="D128" s="230" t="s">
        <v>193</v>
      </c>
      <c r="E128" s="231" t="s">
        <v>1575</v>
      </c>
      <c r="F128" s="232" t="s">
        <v>1576</v>
      </c>
      <c r="G128" s="233" t="s">
        <v>237</v>
      </c>
      <c r="H128" s="234">
        <v>2</v>
      </c>
      <c r="I128" s="235"/>
      <c r="J128" s="236">
        <f>ROUND(I128*H128,2)</f>
        <v>0</v>
      </c>
      <c r="K128" s="237"/>
      <c r="L128" s="238"/>
      <c r="M128" s="239" t="s">
        <v>1</v>
      </c>
      <c r="N128" s="240" t="s">
        <v>41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223</v>
      </c>
      <c r="AT128" s="228" t="s">
        <v>193</v>
      </c>
      <c r="AU128" s="228" t="s">
        <v>162</v>
      </c>
      <c r="AY128" s="14" t="s">
        <v>155</v>
      </c>
      <c r="BE128" s="229">
        <f>IF(N128="základná",J128,0)</f>
        <v>0</v>
      </c>
      <c r="BF128" s="229">
        <f>IF(N128="znížená",J128,0)</f>
        <v>0</v>
      </c>
      <c r="BG128" s="229">
        <f>IF(N128="zákl. prenesená",J128,0)</f>
        <v>0</v>
      </c>
      <c r="BH128" s="229">
        <f>IF(N128="zníž. prenesená",J128,0)</f>
        <v>0</v>
      </c>
      <c r="BI128" s="229">
        <f>IF(N128="nulová",J128,0)</f>
        <v>0</v>
      </c>
      <c r="BJ128" s="14" t="s">
        <v>162</v>
      </c>
      <c r="BK128" s="229">
        <f>ROUND(I128*H128,2)</f>
        <v>0</v>
      </c>
      <c r="BL128" s="14" t="s">
        <v>184</v>
      </c>
      <c r="BM128" s="228" t="s">
        <v>1577</v>
      </c>
    </row>
    <row r="129" s="2" customFormat="1" ht="33" customHeight="1">
      <c r="A129" s="35"/>
      <c r="B129" s="36"/>
      <c r="C129" s="230" t="s">
        <v>178</v>
      </c>
      <c r="D129" s="230" t="s">
        <v>193</v>
      </c>
      <c r="E129" s="231" t="s">
        <v>1578</v>
      </c>
      <c r="F129" s="232" t="s">
        <v>1579</v>
      </c>
      <c r="G129" s="233" t="s">
        <v>1580</v>
      </c>
      <c r="H129" s="234">
        <v>2</v>
      </c>
      <c r="I129" s="235"/>
      <c r="J129" s="236">
        <f>ROUND(I129*H129,2)</f>
        <v>0</v>
      </c>
      <c r="K129" s="237"/>
      <c r="L129" s="238"/>
      <c r="M129" s="239" t="s">
        <v>1</v>
      </c>
      <c r="N129" s="240" t="s">
        <v>41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223</v>
      </c>
      <c r="AT129" s="228" t="s">
        <v>193</v>
      </c>
      <c r="AU129" s="228" t="s">
        <v>162</v>
      </c>
      <c r="AY129" s="14" t="s">
        <v>155</v>
      </c>
      <c r="BE129" s="229">
        <f>IF(N129="základná",J129,0)</f>
        <v>0</v>
      </c>
      <c r="BF129" s="229">
        <f>IF(N129="znížená",J129,0)</f>
        <v>0</v>
      </c>
      <c r="BG129" s="229">
        <f>IF(N129="zákl. prenesená",J129,0)</f>
        <v>0</v>
      </c>
      <c r="BH129" s="229">
        <f>IF(N129="zníž. prenesená",J129,0)</f>
        <v>0</v>
      </c>
      <c r="BI129" s="229">
        <f>IF(N129="nulová",J129,0)</f>
        <v>0</v>
      </c>
      <c r="BJ129" s="14" t="s">
        <v>162</v>
      </c>
      <c r="BK129" s="229">
        <f>ROUND(I129*H129,2)</f>
        <v>0</v>
      </c>
      <c r="BL129" s="14" t="s">
        <v>184</v>
      </c>
      <c r="BM129" s="228" t="s">
        <v>1581</v>
      </c>
    </row>
    <row r="130" s="2" customFormat="1" ht="21.75" customHeight="1">
      <c r="A130" s="35"/>
      <c r="B130" s="36"/>
      <c r="C130" s="216" t="s">
        <v>171</v>
      </c>
      <c r="D130" s="216" t="s">
        <v>157</v>
      </c>
      <c r="E130" s="217" t="s">
        <v>1582</v>
      </c>
      <c r="F130" s="218" t="s">
        <v>1583</v>
      </c>
      <c r="G130" s="219" t="s">
        <v>237</v>
      </c>
      <c r="H130" s="220">
        <v>2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41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184</v>
      </c>
      <c r="AT130" s="228" t="s">
        <v>157</v>
      </c>
      <c r="AU130" s="228" t="s">
        <v>162</v>
      </c>
      <c r="AY130" s="14" t="s">
        <v>155</v>
      </c>
      <c r="BE130" s="229">
        <f>IF(N130="základná",J130,0)</f>
        <v>0</v>
      </c>
      <c r="BF130" s="229">
        <f>IF(N130="znížená",J130,0)</f>
        <v>0</v>
      </c>
      <c r="BG130" s="229">
        <f>IF(N130="zákl. prenesená",J130,0)</f>
        <v>0</v>
      </c>
      <c r="BH130" s="229">
        <f>IF(N130="zníž. prenesená",J130,0)</f>
        <v>0</v>
      </c>
      <c r="BI130" s="229">
        <f>IF(N130="nulová",J130,0)</f>
        <v>0</v>
      </c>
      <c r="BJ130" s="14" t="s">
        <v>162</v>
      </c>
      <c r="BK130" s="229">
        <f>ROUND(I130*H130,2)</f>
        <v>0</v>
      </c>
      <c r="BL130" s="14" t="s">
        <v>184</v>
      </c>
      <c r="BM130" s="228" t="s">
        <v>1584</v>
      </c>
    </row>
    <row r="131" s="2" customFormat="1" ht="33" customHeight="1">
      <c r="A131" s="35"/>
      <c r="B131" s="36"/>
      <c r="C131" s="230" t="s">
        <v>185</v>
      </c>
      <c r="D131" s="230" t="s">
        <v>193</v>
      </c>
      <c r="E131" s="231" t="s">
        <v>1585</v>
      </c>
      <c r="F131" s="232" t="s">
        <v>1586</v>
      </c>
      <c r="G131" s="233" t="s">
        <v>237</v>
      </c>
      <c r="H131" s="234">
        <v>2</v>
      </c>
      <c r="I131" s="235"/>
      <c r="J131" s="236">
        <f>ROUND(I131*H131,2)</f>
        <v>0</v>
      </c>
      <c r="K131" s="237"/>
      <c r="L131" s="238"/>
      <c r="M131" s="239" t="s">
        <v>1</v>
      </c>
      <c r="N131" s="240" t="s">
        <v>41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223</v>
      </c>
      <c r="AT131" s="228" t="s">
        <v>193</v>
      </c>
      <c r="AU131" s="228" t="s">
        <v>162</v>
      </c>
      <c r="AY131" s="14" t="s">
        <v>155</v>
      </c>
      <c r="BE131" s="229">
        <f>IF(N131="základná",J131,0)</f>
        <v>0</v>
      </c>
      <c r="BF131" s="229">
        <f>IF(N131="znížená",J131,0)</f>
        <v>0</v>
      </c>
      <c r="BG131" s="229">
        <f>IF(N131="zákl. prenesená",J131,0)</f>
        <v>0</v>
      </c>
      <c r="BH131" s="229">
        <f>IF(N131="zníž. prenesená",J131,0)</f>
        <v>0</v>
      </c>
      <c r="BI131" s="229">
        <f>IF(N131="nulová",J131,0)</f>
        <v>0</v>
      </c>
      <c r="BJ131" s="14" t="s">
        <v>162</v>
      </c>
      <c r="BK131" s="229">
        <f>ROUND(I131*H131,2)</f>
        <v>0</v>
      </c>
      <c r="BL131" s="14" t="s">
        <v>184</v>
      </c>
      <c r="BM131" s="228" t="s">
        <v>1587</v>
      </c>
    </row>
    <row r="132" s="2" customFormat="1" ht="33" customHeight="1">
      <c r="A132" s="35"/>
      <c r="B132" s="36"/>
      <c r="C132" s="230" t="s">
        <v>109</v>
      </c>
      <c r="D132" s="230" t="s">
        <v>193</v>
      </c>
      <c r="E132" s="231" t="s">
        <v>1578</v>
      </c>
      <c r="F132" s="232" t="s">
        <v>1579</v>
      </c>
      <c r="G132" s="233" t="s">
        <v>1580</v>
      </c>
      <c r="H132" s="234">
        <v>2</v>
      </c>
      <c r="I132" s="235"/>
      <c r="J132" s="236">
        <f>ROUND(I132*H132,2)</f>
        <v>0</v>
      </c>
      <c r="K132" s="237"/>
      <c r="L132" s="238"/>
      <c r="M132" s="239" t="s">
        <v>1</v>
      </c>
      <c r="N132" s="240" t="s">
        <v>41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223</v>
      </c>
      <c r="AT132" s="228" t="s">
        <v>193</v>
      </c>
      <c r="AU132" s="228" t="s">
        <v>162</v>
      </c>
      <c r="AY132" s="14" t="s">
        <v>155</v>
      </c>
      <c r="BE132" s="229">
        <f>IF(N132="základná",J132,0)</f>
        <v>0</v>
      </c>
      <c r="BF132" s="229">
        <f>IF(N132="znížená",J132,0)</f>
        <v>0</v>
      </c>
      <c r="BG132" s="229">
        <f>IF(N132="zákl. prenesená",J132,0)</f>
        <v>0</v>
      </c>
      <c r="BH132" s="229">
        <f>IF(N132="zníž. prenesená",J132,0)</f>
        <v>0</v>
      </c>
      <c r="BI132" s="229">
        <f>IF(N132="nulová",J132,0)</f>
        <v>0</v>
      </c>
      <c r="BJ132" s="14" t="s">
        <v>162</v>
      </c>
      <c r="BK132" s="229">
        <f>ROUND(I132*H132,2)</f>
        <v>0</v>
      </c>
      <c r="BL132" s="14" t="s">
        <v>184</v>
      </c>
      <c r="BM132" s="228" t="s">
        <v>1588</v>
      </c>
    </row>
    <row r="133" s="2" customFormat="1" ht="21.75" customHeight="1">
      <c r="A133" s="35"/>
      <c r="B133" s="36"/>
      <c r="C133" s="216" t="s">
        <v>192</v>
      </c>
      <c r="D133" s="216" t="s">
        <v>157</v>
      </c>
      <c r="E133" s="217" t="s">
        <v>1589</v>
      </c>
      <c r="F133" s="218" t="s">
        <v>1590</v>
      </c>
      <c r="G133" s="219" t="s">
        <v>237</v>
      </c>
      <c r="H133" s="220">
        <v>1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41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184</v>
      </c>
      <c r="AT133" s="228" t="s">
        <v>157</v>
      </c>
      <c r="AU133" s="228" t="s">
        <v>162</v>
      </c>
      <c r="AY133" s="14" t="s">
        <v>155</v>
      </c>
      <c r="BE133" s="229">
        <f>IF(N133="základná",J133,0)</f>
        <v>0</v>
      </c>
      <c r="BF133" s="229">
        <f>IF(N133="znížená",J133,0)</f>
        <v>0</v>
      </c>
      <c r="BG133" s="229">
        <f>IF(N133="zákl. prenesená",J133,0)</f>
        <v>0</v>
      </c>
      <c r="BH133" s="229">
        <f>IF(N133="zníž. prenesená",J133,0)</f>
        <v>0</v>
      </c>
      <c r="BI133" s="229">
        <f>IF(N133="nulová",J133,0)</f>
        <v>0</v>
      </c>
      <c r="BJ133" s="14" t="s">
        <v>162</v>
      </c>
      <c r="BK133" s="229">
        <f>ROUND(I133*H133,2)</f>
        <v>0</v>
      </c>
      <c r="BL133" s="14" t="s">
        <v>184</v>
      </c>
      <c r="BM133" s="228" t="s">
        <v>1591</v>
      </c>
    </row>
    <row r="134" s="2" customFormat="1" ht="33" customHeight="1">
      <c r="A134" s="35"/>
      <c r="B134" s="36"/>
      <c r="C134" s="230" t="s">
        <v>177</v>
      </c>
      <c r="D134" s="230" t="s">
        <v>193</v>
      </c>
      <c r="E134" s="231" t="s">
        <v>1592</v>
      </c>
      <c r="F134" s="232" t="s">
        <v>1593</v>
      </c>
      <c r="G134" s="233" t="s">
        <v>237</v>
      </c>
      <c r="H134" s="234">
        <v>1</v>
      </c>
      <c r="I134" s="235"/>
      <c r="J134" s="236">
        <f>ROUND(I134*H134,2)</f>
        <v>0</v>
      </c>
      <c r="K134" s="237"/>
      <c r="L134" s="238"/>
      <c r="M134" s="239" t="s">
        <v>1</v>
      </c>
      <c r="N134" s="240" t="s">
        <v>41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223</v>
      </c>
      <c r="AT134" s="228" t="s">
        <v>193</v>
      </c>
      <c r="AU134" s="228" t="s">
        <v>162</v>
      </c>
      <c r="AY134" s="14" t="s">
        <v>155</v>
      </c>
      <c r="BE134" s="229">
        <f>IF(N134="základná",J134,0)</f>
        <v>0</v>
      </c>
      <c r="BF134" s="229">
        <f>IF(N134="znížená",J134,0)</f>
        <v>0</v>
      </c>
      <c r="BG134" s="229">
        <f>IF(N134="zákl. prenesená",J134,0)</f>
        <v>0</v>
      </c>
      <c r="BH134" s="229">
        <f>IF(N134="zníž. prenesená",J134,0)</f>
        <v>0</v>
      </c>
      <c r="BI134" s="229">
        <f>IF(N134="nulová",J134,0)</f>
        <v>0</v>
      </c>
      <c r="BJ134" s="14" t="s">
        <v>162</v>
      </c>
      <c r="BK134" s="229">
        <f>ROUND(I134*H134,2)</f>
        <v>0</v>
      </c>
      <c r="BL134" s="14" t="s">
        <v>184</v>
      </c>
      <c r="BM134" s="228" t="s">
        <v>1594</v>
      </c>
    </row>
    <row r="135" s="2" customFormat="1" ht="33" customHeight="1">
      <c r="A135" s="35"/>
      <c r="B135" s="36"/>
      <c r="C135" s="230" t="s">
        <v>200</v>
      </c>
      <c r="D135" s="230" t="s">
        <v>193</v>
      </c>
      <c r="E135" s="231" t="s">
        <v>1578</v>
      </c>
      <c r="F135" s="232" t="s">
        <v>1579</v>
      </c>
      <c r="G135" s="233" t="s">
        <v>1580</v>
      </c>
      <c r="H135" s="234">
        <v>1</v>
      </c>
      <c r="I135" s="235"/>
      <c r="J135" s="236">
        <f>ROUND(I135*H135,2)</f>
        <v>0</v>
      </c>
      <c r="K135" s="237"/>
      <c r="L135" s="238"/>
      <c r="M135" s="239" t="s">
        <v>1</v>
      </c>
      <c r="N135" s="240" t="s">
        <v>41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223</v>
      </c>
      <c r="AT135" s="228" t="s">
        <v>193</v>
      </c>
      <c r="AU135" s="228" t="s">
        <v>162</v>
      </c>
      <c r="AY135" s="14" t="s">
        <v>155</v>
      </c>
      <c r="BE135" s="229">
        <f>IF(N135="základná",J135,0)</f>
        <v>0</v>
      </c>
      <c r="BF135" s="229">
        <f>IF(N135="znížená",J135,0)</f>
        <v>0</v>
      </c>
      <c r="BG135" s="229">
        <f>IF(N135="zákl. prenesená",J135,0)</f>
        <v>0</v>
      </c>
      <c r="BH135" s="229">
        <f>IF(N135="zníž. prenesená",J135,0)</f>
        <v>0</v>
      </c>
      <c r="BI135" s="229">
        <f>IF(N135="nulová",J135,0)</f>
        <v>0</v>
      </c>
      <c r="BJ135" s="14" t="s">
        <v>162</v>
      </c>
      <c r="BK135" s="229">
        <f>ROUND(I135*H135,2)</f>
        <v>0</v>
      </c>
      <c r="BL135" s="14" t="s">
        <v>184</v>
      </c>
      <c r="BM135" s="228" t="s">
        <v>1595</v>
      </c>
    </row>
    <row r="136" s="2" customFormat="1" ht="21.75" customHeight="1">
      <c r="A136" s="35"/>
      <c r="B136" s="36"/>
      <c r="C136" s="216" t="s">
        <v>204</v>
      </c>
      <c r="D136" s="216" t="s">
        <v>157</v>
      </c>
      <c r="E136" s="217" t="s">
        <v>1596</v>
      </c>
      <c r="F136" s="218" t="s">
        <v>1597</v>
      </c>
      <c r="G136" s="219" t="s">
        <v>237</v>
      </c>
      <c r="H136" s="220">
        <v>2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41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184</v>
      </c>
      <c r="AT136" s="228" t="s">
        <v>157</v>
      </c>
      <c r="AU136" s="228" t="s">
        <v>162</v>
      </c>
      <c r="AY136" s="14" t="s">
        <v>155</v>
      </c>
      <c r="BE136" s="229">
        <f>IF(N136="základná",J136,0)</f>
        <v>0</v>
      </c>
      <c r="BF136" s="229">
        <f>IF(N136="znížená",J136,0)</f>
        <v>0</v>
      </c>
      <c r="BG136" s="229">
        <f>IF(N136="zákl. prenesená",J136,0)</f>
        <v>0</v>
      </c>
      <c r="BH136" s="229">
        <f>IF(N136="zníž. prenesená",J136,0)</f>
        <v>0</v>
      </c>
      <c r="BI136" s="229">
        <f>IF(N136="nulová",J136,0)</f>
        <v>0</v>
      </c>
      <c r="BJ136" s="14" t="s">
        <v>162</v>
      </c>
      <c r="BK136" s="229">
        <f>ROUND(I136*H136,2)</f>
        <v>0</v>
      </c>
      <c r="BL136" s="14" t="s">
        <v>184</v>
      </c>
      <c r="BM136" s="228" t="s">
        <v>1598</v>
      </c>
    </row>
    <row r="137" s="2" customFormat="1" ht="33" customHeight="1">
      <c r="A137" s="35"/>
      <c r="B137" s="36"/>
      <c r="C137" s="230" t="s">
        <v>209</v>
      </c>
      <c r="D137" s="230" t="s">
        <v>193</v>
      </c>
      <c r="E137" s="231" t="s">
        <v>1599</v>
      </c>
      <c r="F137" s="232" t="s">
        <v>1600</v>
      </c>
      <c r="G137" s="233" t="s">
        <v>237</v>
      </c>
      <c r="H137" s="234">
        <v>2</v>
      </c>
      <c r="I137" s="235"/>
      <c r="J137" s="236">
        <f>ROUND(I137*H137,2)</f>
        <v>0</v>
      </c>
      <c r="K137" s="237"/>
      <c r="L137" s="238"/>
      <c r="M137" s="239" t="s">
        <v>1</v>
      </c>
      <c r="N137" s="240" t="s">
        <v>41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223</v>
      </c>
      <c r="AT137" s="228" t="s">
        <v>193</v>
      </c>
      <c r="AU137" s="228" t="s">
        <v>162</v>
      </c>
      <c r="AY137" s="14" t="s">
        <v>155</v>
      </c>
      <c r="BE137" s="229">
        <f>IF(N137="základná",J137,0)</f>
        <v>0</v>
      </c>
      <c r="BF137" s="229">
        <f>IF(N137="znížená",J137,0)</f>
        <v>0</v>
      </c>
      <c r="BG137" s="229">
        <f>IF(N137="zákl. prenesená",J137,0)</f>
        <v>0</v>
      </c>
      <c r="BH137" s="229">
        <f>IF(N137="zníž. prenesená",J137,0)</f>
        <v>0</v>
      </c>
      <c r="BI137" s="229">
        <f>IF(N137="nulová",J137,0)</f>
        <v>0</v>
      </c>
      <c r="BJ137" s="14" t="s">
        <v>162</v>
      </c>
      <c r="BK137" s="229">
        <f>ROUND(I137*H137,2)</f>
        <v>0</v>
      </c>
      <c r="BL137" s="14" t="s">
        <v>184</v>
      </c>
      <c r="BM137" s="228" t="s">
        <v>1601</v>
      </c>
    </row>
    <row r="138" s="2" customFormat="1" ht="21.75" customHeight="1">
      <c r="A138" s="35"/>
      <c r="B138" s="36"/>
      <c r="C138" s="216" t="s">
        <v>184</v>
      </c>
      <c r="D138" s="216" t="s">
        <v>157</v>
      </c>
      <c r="E138" s="217" t="s">
        <v>1602</v>
      </c>
      <c r="F138" s="218" t="s">
        <v>1603</v>
      </c>
      <c r="G138" s="219" t="s">
        <v>237</v>
      </c>
      <c r="H138" s="220">
        <v>3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41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184</v>
      </c>
      <c r="AT138" s="228" t="s">
        <v>157</v>
      </c>
      <c r="AU138" s="228" t="s">
        <v>162</v>
      </c>
      <c r="AY138" s="14" t="s">
        <v>155</v>
      </c>
      <c r="BE138" s="229">
        <f>IF(N138="základná",J138,0)</f>
        <v>0</v>
      </c>
      <c r="BF138" s="229">
        <f>IF(N138="znížená",J138,0)</f>
        <v>0</v>
      </c>
      <c r="BG138" s="229">
        <f>IF(N138="zákl. prenesená",J138,0)</f>
        <v>0</v>
      </c>
      <c r="BH138" s="229">
        <f>IF(N138="zníž. prenesená",J138,0)</f>
        <v>0</v>
      </c>
      <c r="BI138" s="229">
        <f>IF(N138="nulová",J138,0)</f>
        <v>0</v>
      </c>
      <c r="BJ138" s="14" t="s">
        <v>162</v>
      </c>
      <c r="BK138" s="229">
        <f>ROUND(I138*H138,2)</f>
        <v>0</v>
      </c>
      <c r="BL138" s="14" t="s">
        <v>184</v>
      </c>
      <c r="BM138" s="228" t="s">
        <v>1604</v>
      </c>
    </row>
    <row r="139" s="2" customFormat="1" ht="33" customHeight="1">
      <c r="A139" s="35"/>
      <c r="B139" s="36"/>
      <c r="C139" s="230" t="s">
        <v>216</v>
      </c>
      <c r="D139" s="230" t="s">
        <v>193</v>
      </c>
      <c r="E139" s="231" t="s">
        <v>1605</v>
      </c>
      <c r="F139" s="232" t="s">
        <v>1606</v>
      </c>
      <c r="G139" s="233" t="s">
        <v>237</v>
      </c>
      <c r="H139" s="234">
        <v>3</v>
      </c>
      <c r="I139" s="235"/>
      <c r="J139" s="236">
        <f>ROUND(I139*H139,2)</f>
        <v>0</v>
      </c>
      <c r="K139" s="237"/>
      <c r="L139" s="238"/>
      <c r="M139" s="239" t="s">
        <v>1</v>
      </c>
      <c r="N139" s="240" t="s">
        <v>41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223</v>
      </c>
      <c r="AT139" s="228" t="s">
        <v>193</v>
      </c>
      <c r="AU139" s="228" t="s">
        <v>162</v>
      </c>
      <c r="AY139" s="14" t="s">
        <v>155</v>
      </c>
      <c r="BE139" s="229">
        <f>IF(N139="základná",J139,0)</f>
        <v>0</v>
      </c>
      <c r="BF139" s="229">
        <f>IF(N139="znížená",J139,0)</f>
        <v>0</v>
      </c>
      <c r="BG139" s="229">
        <f>IF(N139="zákl. prenesená",J139,0)</f>
        <v>0</v>
      </c>
      <c r="BH139" s="229">
        <f>IF(N139="zníž. prenesená",J139,0)</f>
        <v>0</v>
      </c>
      <c r="BI139" s="229">
        <f>IF(N139="nulová",J139,0)</f>
        <v>0</v>
      </c>
      <c r="BJ139" s="14" t="s">
        <v>162</v>
      </c>
      <c r="BK139" s="229">
        <f>ROUND(I139*H139,2)</f>
        <v>0</v>
      </c>
      <c r="BL139" s="14" t="s">
        <v>184</v>
      </c>
      <c r="BM139" s="228" t="s">
        <v>1607</v>
      </c>
    </row>
    <row r="140" s="2" customFormat="1" ht="21.75" customHeight="1">
      <c r="A140" s="35"/>
      <c r="B140" s="36"/>
      <c r="C140" s="216" t="s">
        <v>188</v>
      </c>
      <c r="D140" s="216" t="s">
        <v>157</v>
      </c>
      <c r="E140" s="217" t="s">
        <v>1608</v>
      </c>
      <c r="F140" s="218" t="s">
        <v>1609</v>
      </c>
      <c r="G140" s="219" t="s">
        <v>237</v>
      </c>
      <c r="H140" s="220">
        <v>5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41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184</v>
      </c>
      <c r="AT140" s="228" t="s">
        <v>157</v>
      </c>
      <c r="AU140" s="228" t="s">
        <v>162</v>
      </c>
      <c r="AY140" s="14" t="s">
        <v>155</v>
      </c>
      <c r="BE140" s="229">
        <f>IF(N140="základná",J140,0)</f>
        <v>0</v>
      </c>
      <c r="BF140" s="229">
        <f>IF(N140="znížená",J140,0)</f>
        <v>0</v>
      </c>
      <c r="BG140" s="229">
        <f>IF(N140="zákl. prenesená",J140,0)</f>
        <v>0</v>
      </c>
      <c r="BH140" s="229">
        <f>IF(N140="zníž. prenesená",J140,0)</f>
        <v>0</v>
      </c>
      <c r="BI140" s="229">
        <f>IF(N140="nulová",J140,0)</f>
        <v>0</v>
      </c>
      <c r="BJ140" s="14" t="s">
        <v>162</v>
      </c>
      <c r="BK140" s="229">
        <f>ROUND(I140*H140,2)</f>
        <v>0</v>
      </c>
      <c r="BL140" s="14" t="s">
        <v>184</v>
      </c>
      <c r="BM140" s="228" t="s">
        <v>1610</v>
      </c>
    </row>
    <row r="141" s="2" customFormat="1" ht="33" customHeight="1">
      <c r="A141" s="35"/>
      <c r="B141" s="36"/>
      <c r="C141" s="230" t="s">
        <v>224</v>
      </c>
      <c r="D141" s="230" t="s">
        <v>193</v>
      </c>
      <c r="E141" s="231" t="s">
        <v>1611</v>
      </c>
      <c r="F141" s="232" t="s">
        <v>1612</v>
      </c>
      <c r="G141" s="233" t="s">
        <v>237</v>
      </c>
      <c r="H141" s="234">
        <v>5</v>
      </c>
      <c r="I141" s="235"/>
      <c r="J141" s="236">
        <f>ROUND(I141*H141,2)</f>
        <v>0</v>
      </c>
      <c r="K141" s="237"/>
      <c r="L141" s="238"/>
      <c r="M141" s="239" t="s">
        <v>1</v>
      </c>
      <c r="N141" s="240" t="s">
        <v>41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223</v>
      </c>
      <c r="AT141" s="228" t="s">
        <v>193</v>
      </c>
      <c r="AU141" s="228" t="s">
        <v>162</v>
      </c>
      <c r="AY141" s="14" t="s">
        <v>155</v>
      </c>
      <c r="BE141" s="229">
        <f>IF(N141="základná",J141,0)</f>
        <v>0</v>
      </c>
      <c r="BF141" s="229">
        <f>IF(N141="znížená",J141,0)</f>
        <v>0</v>
      </c>
      <c r="BG141" s="229">
        <f>IF(N141="zákl. prenesená",J141,0)</f>
        <v>0</v>
      </c>
      <c r="BH141" s="229">
        <f>IF(N141="zníž. prenesená",J141,0)</f>
        <v>0</v>
      </c>
      <c r="BI141" s="229">
        <f>IF(N141="nulová",J141,0)</f>
        <v>0</v>
      </c>
      <c r="BJ141" s="14" t="s">
        <v>162</v>
      </c>
      <c r="BK141" s="229">
        <f>ROUND(I141*H141,2)</f>
        <v>0</v>
      </c>
      <c r="BL141" s="14" t="s">
        <v>184</v>
      </c>
      <c r="BM141" s="228" t="s">
        <v>1613</v>
      </c>
    </row>
    <row r="142" s="2" customFormat="1" ht="21.75" customHeight="1">
      <c r="A142" s="35"/>
      <c r="B142" s="36"/>
      <c r="C142" s="216" t="s">
        <v>7</v>
      </c>
      <c r="D142" s="216" t="s">
        <v>157</v>
      </c>
      <c r="E142" s="217" t="s">
        <v>837</v>
      </c>
      <c r="F142" s="218" t="s">
        <v>1614</v>
      </c>
      <c r="G142" s="219" t="s">
        <v>443</v>
      </c>
      <c r="H142" s="220">
        <v>100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41</v>
      </c>
      <c r="O142" s="88"/>
      <c r="P142" s="226">
        <f>O142*H142</f>
        <v>0</v>
      </c>
      <c r="Q142" s="226">
        <v>2.0000000000000002E-05</v>
      </c>
      <c r="R142" s="226">
        <f>Q142*H142</f>
        <v>0.002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184</v>
      </c>
      <c r="AT142" s="228" t="s">
        <v>157</v>
      </c>
      <c r="AU142" s="228" t="s">
        <v>162</v>
      </c>
      <c r="AY142" s="14" t="s">
        <v>155</v>
      </c>
      <c r="BE142" s="229">
        <f>IF(N142="základná",J142,0)</f>
        <v>0</v>
      </c>
      <c r="BF142" s="229">
        <f>IF(N142="znížená",J142,0)</f>
        <v>0</v>
      </c>
      <c r="BG142" s="229">
        <f>IF(N142="zákl. prenesená",J142,0)</f>
        <v>0</v>
      </c>
      <c r="BH142" s="229">
        <f>IF(N142="zníž. prenesená",J142,0)</f>
        <v>0</v>
      </c>
      <c r="BI142" s="229">
        <f>IF(N142="nulová",J142,0)</f>
        <v>0</v>
      </c>
      <c r="BJ142" s="14" t="s">
        <v>162</v>
      </c>
      <c r="BK142" s="229">
        <f>ROUND(I142*H142,2)</f>
        <v>0</v>
      </c>
      <c r="BL142" s="14" t="s">
        <v>184</v>
      </c>
      <c r="BM142" s="228" t="s">
        <v>1615</v>
      </c>
    </row>
    <row r="143" s="2" customFormat="1" ht="21.75" customHeight="1">
      <c r="A143" s="35"/>
      <c r="B143" s="36"/>
      <c r="C143" s="230" t="s">
        <v>231</v>
      </c>
      <c r="D143" s="230" t="s">
        <v>193</v>
      </c>
      <c r="E143" s="231" t="s">
        <v>1616</v>
      </c>
      <c r="F143" s="232" t="s">
        <v>1617</v>
      </c>
      <c r="G143" s="233" t="s">
        <v>443</v>
      </c>
      <c r="H143" s="234">
        <v>60</v>
      </c>
      <c r="I143" s="235"/>
      <c r="J143" s="236">
        <f>ROUND(I143*H143,2)</f>
        <v>0</v>
      </c>
      <c r="K143" s="237"/>
      <c r="L143" s="238"/>
      <c r="M143" s="239" t="s">
        <v>1</v>
      </c>
      <c r="N143" s="240" t="s">
        <v>41</v>
      </c>
      <c r="O143" s="88"/>
      <c r="P143" s="226">
        <f>O143*H143</f>
        <v>0</v>
      </c>
      <c r="Q143" s="226">
        <v>2.0000000000000002E-05</v>
      </c>
      <c r="R143" s="226">
        <f>Q143*H143</f>
        <v>0.0012000000000000001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223</v>
      </c>
      <c r="AT143" s="228" t="s">
        <v>193</v>
      </c>
      <c r="AU143" s="228" t="s">
        <v>162</v>
      </c>
      <c r="AY143" s="14" t="s">
        <v>155</v>
      </c>
      <c r="BE143" s="229">
        <f>IF(N143="základná",J143,0)</f>
        <v>0</v>
      </c>
      <c r="BF143" s="229">
        <f>IF(N143="znížená",J143,0)</f>
        <v>0</v>
      </c>
      <c r="BG143" s="229">
        <f>IF(N143="zákl. prenesená",J143,0)</f>
        <v>0</v>
      </c>
      <c r="BH143" s="229">
        <f>IF(N143="zníž. prenesená",J143,0)</f>
        <v>0</v>
      </c>
      <c r="BI143" s="229">
        <f>IF(N143="nulová",J143,0)</f>
        <v>0</v>
      </c>
      <c r="BJ143" s="14" t="s">
        <v>162</v>
      </c>
      <c r="BK143" s="229">
        <f>ROUND(I143*H143,2)</f>
        <v>0</v>
      </c>
      <c r="BL143" s="14" t="s">
        <v>184</v>
      </c>
      <c r="BM143" s="228" t="s">
        <v>1618</v>
      </c>
    </row>
    <row r="144" s="2" customFormat="1" ht="21.75" customHeight="1">
      <c r="A144" s="35"/>
      <c r="B144" s="36"/>
      <c r="C144" s="230" t="s">
        <v>203</v>
      </c>
      <c r="D144" s="230" t="s">
        <v>193</v>
      </c>
      <c r="E144" s="231" t="s">
        <v>1619</v>
      </c>
      <c r="F144" s="232" t="s">
        <v>1620</v>
      </c>
      <c r="G144" s="233" t="s">
        <v>443</v>
      </c>
      <c r="H144" s="234">
        <v>40</v>
      </c>
      <c r="I144" s="235"/>
      <c r="J144" s="236">
        <f>ROUND(I144*H144,2)</f>
        <v>0</v>
      </c>
      <c r="K144" s="237"/>
      <c r="L144" s="238"/>
      <c r="M144" s="239" t="s">
        <v>1</v>
      </c>
      <c r="N144" s="240" t="s">
        <v>41</v>
      </c>
      <c r="O144" s="88"/>
      <c r="P144" s="226">
        <f>O144*H144</f>
        <v>0</v>
      </c>
      <c r="Q144" s="226">
        <v>4.0000000000000003E-05</v>
      </c>
      <c r="R144" s="226">
        <f>Q144*H144</f>
        <v>0.0016000000000000001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223</v>
      </c>
      <c r="AT144" s="228" t="s">
        <v>193</v>
      </c>
      <c r="AU144" s="228" t="s">
        <v>162</v>
      </c>
      <c r="AY144" s="14" t="s">
        <v>155</v>
      </c>
      <c r="BE144" s="229">
        <f>IF(N144="základná",J144,0)</f>
        <v>0</v>
      </c>
      <c r="BF144" s="229">
        <f>IF(N144="znížená",J144,0)</f>
        <v>0</v>
      </c>
      <c r="BG144" s="229">
        <f>IF(N144="zákl. prenesená",J144,0)</f>
        <v>0</v>
      </c>
      <c r="BH144" s="229">
        <f>IF(N144="zníž. prenesená",J144,0)</f>
        <v>0</v>
      </c>
      <c r="BI144" s="229">
        <f>IF(N144="nulová",J144,0)</f>
        <v>0</v>
      </c>
      <c r="BJ144" s="14" t="s">
        <v>162</v>
      </c>
      <c r="BK144" s="229">
        <f>ROUND(I144*H144,2)</f>
        <v>0</v>
      </c>
      <c r="BL144" s="14" t="s">
        <v>184</v>
      </c>
      <c r="BM144" s="228" t="s">
        <v>1621</v>
      </c>
    </row>
    <row r="145" s="2" customFormat="1" ht="21.75" customHeight="1">
      <c r="A145" s="35"/>
      <c r="B145" s="36"/>
      <c r="C145" s="230" t="s">
        <v>239</v>
      </c>
      <c r="D145" s="230" t="s">
        <v>193</v>
      </c>
      <c r="E145" s="231" t="s">
        <v>1622</v>
      </c>
      <c r="F145" s="232" t="s">
        <v>1623</v>
      </c>
      <c r="G145" s="233" t="s">
        <v>443</v>
      </c>
      <c r="H145" s="234">
        <v>34</v>
      </c>
      <c r="I145" s="235"/>
      <c r="J145" s="236">
        <f>ROUND(I145*H145,2)</f>
        <v>0</v>
      </c>
      <c r="K145" s="237"/>
      <c r="L145" s="238"/>
      <c r="M145" s="239" t="s">
        <v>1</v>
      </c>
      <c r="N145" s="240" t="s">
        <v>41</v>
      </c>
      <c r="O145" s="88"/>
      <c r="P145" s="226">
        <f>O145*H145</f>
        <v>0</v>
      </c>
      <c r="Q145" s="226">
        <v>9.0000000000000006E-05</v>
      </c>
      <c r="R145" s="226">
        <f>Q145*H145</f>
        <v>0.0030600000000000002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223</v>
      </c>
      <c r="AT145" s="228" t="s">
        <v>193</v>
      </c>
      <c r="AU145" s="228" t="s">
        <v>162</v>
      </c>
      <c r="AY145" s="14" t="s">
        <v>155</v>
      </c>
      <c r="BE145" s="229">
        <f>IF(N145="základná",J145,0)</f>
        <v>0</v>
      </c>
      <c r="BF145" s="229">
        <f>IF(N145="znížená",J145,0)</f>
        <v>0</v>
      </c>
      <c r="BG145" s="229">
        <f>IF(N145="zákl. prenesená",J145,0)</f>
        <v>0</v>
      </c>
      <c r="BH145" s="229">
        <f>IF(N145="zníž. prenesená",J145,0)</f>
        <v>0</v>
      </c>
      <c r="BI145" s="229">
        <f>IF(N145="nulová",J145,0)</f>
        <v>0</v>
      </c>
      <c r="BJ145" s="14" t="s">
        <v>162</v>
      </c>
      <c r="BK145" s="229">
        <f>ROUND(I145*H145,2)</f>
        <v>0</v>
      </c>
      <c r="BL145" s="14" t="s">
        <v>184</v>
      </c>
      <c r="BM145" s="228" t="s">
        <v>1624</v>
      </c>
    </row>
    <row r="146" s="2" customFormat="1" ht="21.75" customHeight="1">
      <c r="A146" s="35"/>
      <c r="B146" s="36"/>
      <c r="C146" s="216" t="s">
        <v>207</v>
      </c>
      <c r="D146" s="216" t="s">
        <v>157</v>
      </c>
      <c r="E146" s="217" t="s">
        <v>1625</v>
      </c>
      <c r="F146" s="218" t="s">
        <v>1626</v>
      </c>
      <c r="G146" s="219" t="s">
        <v>443</v>
      </c>
      <c r="H146" s="220">
        <v>60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41</v>
      </c>
      <c r="O146" s="88"/>
      <c r="P146" s="226">
        <f>O146*H146</f>
        <v>0</v>
      </c>
      <c r="Q146" s="226">
        <v>0.00108</v>
      </c>
      <c r="R146" s="226">
        <f>Q146*H146</f>
        <v>0.064799999999999996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184</v>
      </c>
      <c r="AT146" s="228" t="s">
        <v>157</v>
      </c>
      <c r="AU146" s="228" t="s">
        <v>162</v>
      </c>
      <c r="AY146" s="14" t="s">
        <v>155</v>
      </c>
      <c r="BE146" s="229">
        <f>IF(N146="základná",J146,0)</f>
        <v>0</v>
      </c>
      <c r="BF146" s="229">
        <f>IF(N146="znížená",J146,0)</f>
        <v>0</v>
      </c>
      <c r="BG146" s="229">
        <f>IF(N146="zákl. prenesená",J146,0)</f>
        <v>0</v>
      </c>
      <c r="BH146" s="229">
        <f>IF(N146="zníž. prenesená",J146,0)</f>
        <v>0</v>
      </c>
      <c r="BI146" s="229">
        <f>IF(N146="nulová",J146,0)</f>
        <v>0</v>
      </c>
      <c r="BJ146" s="14" t="s">
        <v>162</v>
      </c>
      <c r="BK146" s="229">
        <f>ROUND(I146*H146,2)</f>
        <v>0</v>
      </c>
      <c r="BL146" s="14" t="s">
        <v>184</v>
      </c>
      <c r="BM146" s="228" t="s">
        <v>1627</v>
      </c>
    </row>
    <row r="147" s="2" customFormat="1" ht="21.75" customHeight="1">
      <c r="A147" s="35"/>
      <c r="B147" s="36"/>
      <c r="C147" s="216" t="s">
        <v>246</v>
      </c>
      <c r="D147" s="216" t="s">
        <v>157</v>
      </c>
      <c r="E147" s="217" t="s">
        <v>1628</v>
      </c>
      <c r="F147" s="218" t="s">
        <v>1629</v>
      </c>
      <c r="G147" s="219" t="s">
        <v>443</v>
      </c>
      <c r="H147" s="220">
        <v>40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41</v>
      </c>
      <c r="O147" s="88"/>
      <c r="P147" s="226">
        <f>O147*H147</f>
        <v>0</v>
      </c>
      <c r="Q147" s="226">
        <v>0.00173</v>
      </c>
      <c r="R147" s="226">
        <f>Q147*H147</f>
        <v>0.069199999999999998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184</v>
      </c>
      <c r="AT147" s="228" t="s">
        <v>157</v>
      </c>
      <c r="AU147" s="228" t="s">
        <v>162</v>
      </c>
      <c r="AY147" s="14" t="s">
        <v>155</v>
      </c>
      <c r="BE147" s="229">
        <f>IF(N147="základná",J147,0)</f>
        <v>0</v>
      </c>
      <c r="BF147" s="229">
        <f>IF(N147="znížená",J147,0)</f>
        <v>0</v>
      </c>
      <c r="BG147" s="229">
        <f>IF(N147="zákl. prenesená",J147,0)</f>
        <v>0</v>
      </c>
      <c r="BH147" s="229">
        <f>IF(N147="zníž. prenesená",J147,0)</f>
        <v>0</v>
      </c>
      <c r="BI147" s="229">
        <f>IF(N147="nulová",J147,0)</f>
        <v>0</v>
      </c>
      <c r="BJ147" s="14" t="s">
        <v>162</v>
      </c>
      <c r="BK147" s="229">
        <f>ROUND(I147*H147,2)</f>
        <v>0</v>
      </c>
      <c r="BL147" s="14" t="s">
        <v>184</v>
      </c>
      <c r="BM147" s="228" t="s">
        <v>1630</v>
      </c>
    </row>
    <row r="148" s="2" customFormat="1" ht="21.75" customHeight="1">
      <c r="A148" s="35"/>
      <c r="B148" s="36"/>
      <c r="C148" s="216" t="s">
        <v>212</v>
      </c>
      <c r="D148" s="216" t="s">
        <v>157</v>
      </c>
      <c r="E148" s="217" t="s">
        <v>1631</v>
      </c>
      <c r="F148" s="218" t="s">
        <v>1632</v>
      </c>
      <c r="G148" s="219" t="s">
        <v>443</v>
      </c>
      <c r="H148" s="220">
        <v>34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41</v>
      </c>
      <c r="O148" s="88"/>
      <c r="P148" s="226">
        <f>O148*H148</f>
        <v>0</v>
      </c>
      <c r="Q148" s="226">
        <v>0.002</v>
      </c>
      <c r="R148" s="226">
        <f>Q148*H148</f>
        <v>0.068000000000000005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184</v>
      </c>
      <c r="AT148" s="228" t="s">
        <v>157</v>
      </c>
      <c r="AU148" s="228" t="s">
        <v>162</v>
      </c>
      <c r="AY148" s="14" t="s">
        <v>155</v>
      </c>
      <c r="BE148" s="229">
        <f>IF(N148="základná",J148,0)</f>
        <v>0</v>
      </c>
      <c r="BF148" s="229">
        <f>IF(N148="znížená",J148,0)</f>
        <v>0</v>
      </c>
      <c r="BG148" s="229">
        <f>IF(N148="zákl. prenesená",J148,0)</f>
        <v>0</v>
      </c>
      <c r="BH148" s="229">
        <f>IF(N148="zníž. prenesená",J148,0)</f>
        <v>0</v>
      </c>
      <c r="BI148" s="229">
        <f>IF(N148="nulová",J148,0)</f>
        <v>0</v>
      </c>
      <c r="BJ148" s="14" t="s">
        <v>162</v>
      </c>
      <c r="BK148" s="229">
        <f>ROUND(I148*H148,2)</f>
        <v>0</v>
      </c>
      <c r="BL148" s="14" t="s">
        <v>184</v>
      </c>
      <c r="BM148" s="228" t="s">
        <v>1633</v>
      </c>
    </row>
    <row r="149" s="2" customFormat="1" ht="16.5" customHeight="1">
      <c r="A149" s="35"/>
      <c r="B149" s="36"/>
      <c r="C149" s="216" t="s">
        <v>253</v>
      </c>
      <c r="D149" s="216" t="s">
        <v>157</v>
      </c>
      <c r="E149" s="217" t="s">
        <v>1634</v>
      </c>
      <c r="F149" s="218" t="s">
        <v>1635</v>
      </c>
      <c r="G149" s="219" t="s">
        <v>237</v>
      </c>
      <c r="H149" s="220">
        <v>5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41</v>
      </c>
      <c r="O149" s="88"/>
      <c r="P149" s="226">
        <f>O149*H149</f>
        <v>0</v>
      </c>
      <c r="Q149" s="226">
        <v>3.0000000000000001E-05</v>
      </c>
      <c r="R149" s="226">
        <f>Q149*H149</f>
        <v>0.00015000000000000001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184</v>
      </c>
      <c r="AT149" s="228" t="s">
        <v>157</v>
      </c>
      <c r="AU149" s="228" t="s">
        <v>162</v>
      </c>
      <c r="AY149" s="14" t="s">
        <v>155</v>
      </c>
      <c r="BE149" s="229">
        <f>IF(N149="základná",J149,0)</f>
        <v>0</v>
      </c>
      <c r="BF149" s="229">
        <f>IF(N149="znížená",J149,0)</f>
        <v>0</v>
      </c>
      <c r="BG149" s="229">
        <f>IF(N149="zákl. prenesená",J149,0)</f>
        <v>0</v>
      </c>
      <c r="BH149" s="229">
        <f>IF(N149="zníž. prenesená",J149,0)</f>
        <v>0</v>
      </c>
      <c r="BI149" s="229">
        <f>IF(N149="nulová",J149,0)</f>
        <v>0</v>
      </c>
      <c r="BJ149" s="14" t="s">
        <v>162</v>
      </c>
      <c r="BK149" s="229">
        <f>ROUND(I149*H149,2)</f>
        <v>0</v>
      </c>
      <c r="BL149" s="14" t="s">
        <v>184</v>
      </c>
      <c r="BM149" s="228" t="s">
        <v>1636</v>
      </c>
    </row>
    <row r="150" s="2" customFormat="1" ht="16.5" customHeight="1">
      <c r="A150" s="35"/>
      <c r="B150" s="36"/>
      <c r="C150" s="216" t="s">
        <v>215</v>
      </c>
      <c r="D150" s="216" t="s">
        <v>157</v>
      </c>
      <c r="E150" s="217" t="s">
        <v>1637</v>
      </c>
      <c r="F150" s="218" t="s">
        <v>1638</v>
      </c>
      <c r="G150" s="219" t="s">
        <v>237</v>
      </c>
      <c r="H150" s="220">
        <v>4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41</v>
      </c>
      <c r="O150" s="88"/>
      <c r="P150" s="226">
        <f>O150*H150</f>
        <v>0</v>
      </c>
      <c r="Q150" s="226">
        <v>2.0000000000000002E-05</v>
      </c>
      <c r="R150" s="226">
        <f>Q150*H150</f>
        <v>8.0000000000000007E-05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184</v>
      </c>
      <c r="AT150" s="228" t="s">
        <v>157</v>
      </c>
      <c r="AU150" s="228" t="s">
        <v>162</v>
      </c>
      <c r="AY150" s="14" t="s">
        <v>155</v>
      </c>
      <c r="BE150" s="229">
        <f>IF(N150="základná",J150,0)</f>
        <v>0</v>
      </c>
      <c r="BF150" s="229">
        <f>IF(N150="znížená",J150,0)</f>
        <v>0</v>
      </c>
      <c r="BG150" s="229">
        <f>IF(N150="zákl. prenesená",J150,0)</f>
        <v>0</v>
      </c>
      <c r="BH150" s="229">
        <f>IF(N150="zníž. prenesená",J150,0)</f>
        <v>0</v>
      </c>
      <c r="BI150" s="229">
        <f>IF(N150="nulová",J150,0)</f>
        <v>0</v>
      </c>
      <c r="BJ150" s="14" t="s">
        <v>162</v>
      </c>
      <c r="BK150" s="229">
        <f>ROUND(I150*H150,2)</f>
        <v>0</v>
      </c>
      <c r="BL150" s="14" t="s">
        <v>184</v>
      </c>
      <c r="BM150" s="228" t="s">
        <v>1639</v>
      </c>
    </row>
    <row r="151" s="2" customFormat="1" ht="16.5" customHeight="1">
      <c r="A151" s="35"/>
      <c r="B151" s="36"/>
      <c r="C151" s="230" t="s">
        <v>260</v>
      </c>
      <c r="D151" s="230" t="s">
        <v>193</v>
      </c>
      <c r="E151" s="231" t="s">
        <v>1640</v>
      </c>
      <c r="F151" s="232" t="s">
        <v>1641</v>
      </c>
      <c r="G151" s="233" t="s">
        <v>237</v>
      </c>
      <c r="H151" s="234">
        <v>5</v>
      </c>
      <c r="I151" s="235"/>
      <c r="J151" s="236">
        <f>ROUND(I151*H151,2)</f>
        <v>0</v>
      </c>
      <c r="K151" s="237"/>
      <c r="L151" s="238"/>
      <c r="M151" s="239" t="s">
        <v>1</v>
      </c>
      <c r="N151" s="240" t="s">
        <v>41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223</v>
      </c>
      <c r="AT151" s="228" t="s">
        <v>193</v>
      </c>
      <c r="AU151" s="228" t="s">
        <v>162</v>
      </c>
      <c r="AY151" s="14" t="s">
        <v>155</v>
      </c>
      <c r="BE151" s="229">
        <f>IF(N151="základná",J151,0)</f>
        <v>0</v>
      </c>
      <c r="BF151" s="229">
        <f>IF(N151="znížená",J151,0)</f>
        <v>0</v>
      </c>
      <c r="BG151" s="229">
        <f>IF(N151="zákl. prenesená",J151,0)</f>
        <v>0</v>
      </c>
      <c r="BH151" s="229">
        <f>IF(N151="zníž. prenesená",J151,0)</f>
        <v>0</v>
      </c>
      <c r="BI151" s="229">
        <f>IF(N151="nulová",J151,0)</f>
        <v>0</v>
      </c>
      <c r="BJ151" s="14" t="s">
        <v>162</v>
      </c>
      <c r="BK151" s="229">
        <f>ROUND(I151*H151,2)</f>
        <v>0</v>
      </c>
      <c r="BL151" s="14" t="s">
        <v>184</v>
      </c>
      <c r="BM151" s="228" t="s">
        <v>1642</v>
      </c>
    </row>
    <row r="152" s="2" customFormat="1" ht="16.5" customHeight="1">
      <c r="A152" s="35"/>
      <c r="B152" s="36"/>
      <c r="C152" s="230" t="s">
        <v>220</v>
      </c>
      <c r="D152" s="230" t="s">
        <v>193</v>
      </c>
      <c r="E152" s="231" t="s">
        <v>1643</v>
      </c>
      <c r="F152" s="232" t="s">
        <v>1644</v>
      </c>
      <c r="G152" s="233" t="s">
        <v>237</v>
      </c>
      <c r="H152" s="234">
        <v>5</v>
      </c>
      <c r="I152" s="235"/>
      <c r="J152" s="236">
        <f>ROUND(I152*H152,2)</f>
        <v>0</v>
      </c>
      <c r="K152" s="237"/>
      <c r="L152" s="238"/>
      <c r="M152" s="239" t="s">
        <v>1</v>
      </c>
      <c r="N152" s="240" t="s">
        <v>41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223</v>
      </c>
      <c r="AT152" s="228" t="s">
        <v>193</v>
      </c>
      <c r="AU152" s="228" t="s">
        <v>162</v>
      </c>
      <c r="AY152" s="14" t="s">
        <v>155</v>
      </c>
      <c r="BE152" s="229">
        <f>IF(N152="základná",J152,0)</f>
        <v>0</v>
      </c>
      <c r="BF152" s="229">
        <f>IF(N152="znížená",J152,0)</f>
        <v>0</v>
      </c>
      <c r="BG152" s="229">
        <f>IF(N152="zákl. prenesená",J152,0)</f>
        <v>0</v>
      </c>
      <c r="BH152" s="229">
        <f>IF(N152="zníž. prenesená",J152,0)</f>
        <v>0</v>
      </c>
      <c r="BI152" s="229">
        <f>IF(N152="nulová",J152,0)</f>
        <v>0</v>
      </c>
      <c r="BJ152" s="14" t="s">
        <v>162</v>
      </c>
      <c r="BK152" s="229">
        <f>ROUND(I152*H152,2)</f>
        <v>0</v>
      </c>
      <c r="BL152" s="14" t="s">
        <v>184</v>
      </c>
      <c r="BM152" s="228" t="s">
        <v>1645</v>
      </c>
    </row>
    <row r="153" s="2" customFormat="1" ht="16.5" customHeight="1">
      <c r="A153" s="35"/>
      <c r="B153" s="36"/>
      <c r="C153" s="230" t="s">
        <v>267</v>
      </c>
      <c r="D153" s="230" t="s">
        <v>193</v>
      </c>
      <c r="E153" s="231" t="s">
        <v>1646</v>
      </c>
      <c r="F153" s="232" t="s">
        <v>1647</v>
      </c>
      <c r="G153" s="233" t="s">
        <v>237</v>
      </c>
      <c r="H153" s="234">
        <v>102</v>
      </c>
      <c r="I153" s="235"/>
      <c r="J153" s="236">
        <f>ROUND(I153*H153,2)</f>
        <v>0</v>
      </c>
      <c r="K153" s="237"/>
      <c r="L153" s="238"/>
      <c r="M153" s="239" t="s">
        <v>1</v>
      </c>
      <c r="N153" s="240" t="s">
        <v>41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223</v>
      </c>
      <c r="AT153" s="228" t="s">
        <v>193</v>
      </c>
      <c r="AU153" s="228" t="s">
        <v>162</v>
      </c>
      <c r="AY153" s="14" t="s">
        <v>155</v>
      </c>
      <c r="BE153" s="229">
        <f>IF(N153="základná",J153,0)</f>
        <v>0</v>
      </c>
      <c r="BF153" s="229">
        <f>IF(N153="znížená",J153,0)</f>
        <v>0</v>
      </c>
      <c r="BG153" s="229">
        <f>IF(N153="zákl. prenesená",J153,0)</f>
        <v>0</v>
      </c>
      <c r="BH153" s="229">
        <f>IF(N153="zníž. prenesená",J153,0)</f>
        <v>0</v>
      </c>
      <c r="BI153" s="229">
        <f>IF(N153="nulová",J153,0)</f>
        <v>0</v>
      </c>
      <c r="BJ153" s="14" t="s">
        <v>162</v>
      </c>
      <c r="BK153" s="229">
        <f>ROUND(I153*H153,2)</f>
        <v>0</v>
      </c>
      <c r="BL153" s="14" t="s">
        <v>184</v>
      </c>
      <c r="BM153" s="228" t="s">
        <v>1648</v>
      </c>
    </row>
    <row r="154" s="2" customFormat="1" ht="16.5" customHeight="1">
      <c r="A154" s="35"/>
      <c r="B154" s="36"/>
      <c r="C154" s="230" t="s">
        <v>223</v>
      </c>
      <c r="D154" s="230" t="s">
        <v>193</v>
      </c>
      <c r="E154" s="231" t="s">
        <v>1649</v>
      </c>
      <c r="F154" s="232" t="s">
        <v>1650</v>
      </c>
      <c r="G154" s="233" t="s">
        <v>237</v>
      </c>
      <c r="H154" s="234">
        <v>5</v>
      </c>
      <c r="I154" s="235"/>
      <c r="J154" s="236">
        <f>ROUND(I154*H154,2)</f>
        <v>0</v>
      </c>
      <c r="K154" s="237"/>
      <c r="L154" s="238"/>
      <c r="M154" s="239" t="s">
        <v>1</v>
      </c>
      <c r="N154" s="240" t="s">
        <v>41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223</v>
      </c>
      <c r="AT154" s="228" t="s">
        <v>193</v>
      </c>
      <c r="AU154" s="228" t="s">
        <v>162</v>
      </c>
      <c r="AY154" s="14" t="s">
        <v>155</v>
      </c>
      <c r="BE154" s="229">
        <f>IF(N154="základná",J154,0)</f>
        <v>0</v>
      </c>
      <c r="BF154" s="229">
        <f>IF(N154="znížená",J154,0)</f>
        <v>0</v>
      </c>
      <c r="BG154" s="229">
        <f>IF(N154="zákl. prenesená",J154,0)</f>
        <v>0</v>
      </c>
      <c r="BH154" s="229">
        <f>IF(N154="zníž. prenesená",J154,0)</f>
        <v>0</v>
      </c>
      <c r="BI154" s="229">
        <f>IF(N154="nulová",J154,0)</f>
        <v>0</v>
      </c>
      <c r="BJ154" s="14" t="s">
        <v>162</v>
      </c>
      <c r="BK154" s="229">
        <f>ROUND(I154*H154,2)</f>
        <v>0</v>
      </c>
      <c r="BL154" s="14" t="s">
        <v>184</v>
      </c>
      <c r="BM154" s="228" t="s">
        <v>1651</v>
      </c>
    </row>
    <row r="155" s="2" customFormat="1" ht="16.5" customHeight="1">
      <c r="A155" s="35"/>
      <c r="B155" s="36"/>
      <c r="C155" s="230" t="s">
        <v>274</v>
      </c>
      <c r="D155" s="230" t="s">
        <v>193</v>
      </c>
      <c r="E155" s="231" t="s">
        <v>1652</v>
      </c>
      <c r="F155" s="232" t="s">
        <v>1653</v>
      </c>
      <c r="G155" s="233" t="s">
        <v>237</v>
      </c>
      <c r="H155" s="234">
        <v>1</v>
      </c>
      <c r="I155" s="235"/>
      <c r="J155" s="236">
        <f>ROUND(I155*H155,2)</f>
        <v>0</v>
      </c>
      <c r="K155" s="237"/>
      <c r="L155" s="238"/>
      <c r="M155" s="239" t="s">
        <v>1</v>
      </c>
      <c r="N155" s="240" t="s">
        <v>41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223</v>
      </c>
      <c r="AT155" s="228" t="s">
        <v>193</v>
      </c>
      <c r="AU155" s="228" t="s">
        <v>162</v>
      </c>
      <c r="AY155" s="14" t="s">
        <v>155</v>
      </c>
      <c r="BE155" s="229">
        <f>IF(N155="základná",J155,0)</f>
        <v>0</v>
      </c>
      <c r="BF155" s="229">
        <f>IF(N155="znížená",J155,0)</f>
        <v>0</v>
      </c>
      <c r="BG155" s="229">
        <f>IF(N155="zákl. prenesená",J155,0)</f>
        <v>0</v>
      </c>
      <c r="BH155" s="229">
        <f>IF(N155="zníž. prenesená",J155,0)</f>
        <v>0</v>
      </c>
      <c r="BI155" s="229">
        <f>IF(N155="nulová",J155,0)</f>
        <v>0</v>
      </c>
      <c r="BJ155" s="14" t="s">
        <v>162</v>
      </c>
      <c r="BK155" s="229">
        <f>ROUND(I155*H155,2)</f>
        <v>0</v>
      </c>
      <c r="BL155" s="14" t="s">
        <v>184</v>
      </c>
      <c r="BM155" s="228" t="s">
        <v>1654</v>
      </c>
    </row>
    <row r="156" s="2" customFormat="1" ht="16.5" customHeight="1">
      <c r="A156" s="35"/>
      <c r="B156" s="36"/>
      <c r="C156" s="230" t="s">
        <v>227</v>
      </c>
      <c r="D156" s="230" t="s">
        <v>193</v>
      </c>
      <c r="E156" s="231" t="s">
        <v>1655</v>
      </c>
      <c r="F156" s="232" t="s">
        <v>1656</v>
      </c>
      <c r="G156" s="233" t="s">
        <v>237</v>
      </c>
      <c r="H156" s="234">
        <v>4</v>
      </c>
      <c r="I156" s="235"/>
      <c r="J156" s="236">
        <f>ROUND(I156*H156,2)</f>
        <v>0</v>
      </c>
      <c r="K156" s="237"/>
      <c r="L156" s="238"/>
      <c r="M156" s="239" t="s">
        <v>1</v>
      </c>
      <c r="N156" s="240" t="s">
        <v>41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223</v>
      </c>
      <c r="AT156" s="228" t="s">
        <v>193</v>
      </c>
      <c r="AU156" s="228" t="s">
        <v>162</v>
      </c>
      <c r="AY156" s="14" t="s">
        <v>155</v>
      </c>
      <c r="BE156" s="229">
        <f>IF(N156="základná",J156,0)</f>
        <v>0</v>
      </c>
      <c r="BF156" s="229">
        <f>IF(N156="znížená",J156,0)</f>
        <v>0</v>
      </c>
      <c r="BG156" s="229">
        <f>IF(N156="zákl. prenesená",J156,0)</f>
        <v>0</v>
      </c>
      <c r="BH156" s="229">
        <f>IF(N156="zníž. prenesená",J156,0)</f>
        <v>0</v>
      </c>
      <c r="BI156" s="229">
        <f>IF(N156="nulová",J156,0)</f>
        <v>0</v>
      </c>
      <c r="BJ156" s="14" t="s">
        <v>162</v>
      </c>
      <c r="BK156" s="229">
        <f>ROUND(I156*H156,2)</f>
        <v>0</v>
      </c>
      <c r="BL156" s="14" t="s">
        <v>184</v>
      </c>
      <c r="BM156" s="228" t="s">
        <v>1657</v>
      </c>
    </row>
    <row r="157" s="2" customFormat="1" ht="16.5" customHeight="1">
      <c r="A157" s="35"/>
      <c r="B157" s="36"/>
      <c r="C157" s="230" t="s">
        <v>281</v>
      </c>
      <c r="D157" s="230" t="s">
        <v>193</v>
      </c>
      <c r="E157" s="231" t="s">
        <v>1658</v>
      </c>
      <c r="F157" s="232" t="s">
        <v>1659</v>
      </c>
      <c r="G157" s="233" t="s">
        <v>237</v>
      </c>
      <c r="H157" s="234">
        <v>3</v>
      </c>
      <c r="I157" s="235"/>
      <c r="J157" s="236">
        <f>ROUND(I157*H157,2)</f>
        <v>0</v>
      </c>
      <c r="K157" s="237"/>
      <c r="L157" s="238"/>
      <c r="M157" s="239" t="s">
        <v>1</v>
      </c>
      <c r="N157" s="240" t="s">
        <v>41</v>
      </c>
      <c r="O157" s="88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223</v>
      </c>
      <c r="AT157" s="228" t="s">
        <v>193</v>
      </c>
      <c r="AU157" s="228" t="s">
        <v>162</v>
      </c>
      <c r="AY157" s="14" t="s">
        <v>155</v>
      </c>
      <c r="BE157" s="229">
        <f>IF(N157="základná",J157,0)</f>
        <v>0</v>
      </c>
      <c r="BF157" s="229">
        <f>IF(N157="znížená",J157,0)</f>
        <v>0</v>
      </c>
      <c r="BG157" s="229">
        <f>IF(N157="zákl. prenesená",J157,0)</f>
        <v>0</v>
      </c>
      <c r="BH157" s="229">
        <f>IF(N157="zníž. prenesená",J157,0)</f>
        <v>0</v>
      </c>
      <c r="BI157" s="229">
        <f>IF(N157="nulová",J157,0)</f>
        <v>0</v>
      </c>
      <c r="BJ157" s="14" t="s">
        <v>162</v>
      </c>
      <c r="BK157" s="229">
        <f>ROUND(I157*H157,2)</f>
        <v>0</v>
      </c>
      <c r="BL157" s="14" t="s">
        <v>184</v>
      </c>
      <c r="BM157" s="228" t="s">
        <v>1660</v>
      </c>
    </row>
    <row r="158" s="2" customFormat="1" ht="16.5" customHeight="1">
      <c r="A158" s="35"/>
      <c r="B158" s="36"/>
      <c r="C158" s="230" t="s">
        <v>230</v>
      </c>
      <c r="D158" s="230" t="s">
        <v>193</v>
      </c>
      <c r="E158" s="231" t="s">
        <v>1661</v>
      </c>
      <c r="F158" s="232" t="s">
        <v>1662</v>
      </c>
      <c r="G158" s="233" t="s">
        <v>237</v>
      </c>
      <c r="H158" s="234">
        <v>4</v>
      </c>
      <c r="I158" s="235"/>
      <c r="J158" s="236">
        <f>ROUND(I158*H158,2)</f>
        <v>0</v>
      </c>
      <c r="K158" s="237"/>
      <c r="L158" s="238"/>
      <c r="M158" s="239" t="s">
        <v>1</v>
      </c>
      <c r="N158" s="240" t="s">
        <v>41</v>
      </c>
      <c r="O158" s="88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223</v>
      </c>
      <c r="AT158" s="228" t="s">
        <v>193</v>
      </c>
      <c r="AU158" s="228" t="s">
        <v>162</v>
      </c>
      <c r="AY158" s="14" t="s">
        <v>155</v>
      </c>
      <c r="BE158" s="229">
        <f>IF(N158="základná",J158,0)</f>
        <v>0</v>
      </c>
      <c r="BF158" s="229">
        <f>IF(N158="znížená",J158,0)</f>
        <v>0</v>
      </c>
      <c r="BG158" s="229">
        <f>IF(N158="zákl. prenesená",J158,0)</f>
        <v>0</v>
      </c>
      <c r="BH158" s="229">
        <f>IF(N158="zníž. prenesená",J158,0)</f>
        <v>0</v>
      </c>
      <c r="BI158" s="229">
        <f>IF(N158="nulová",J158,0)</f>
        <v>0</v>
      </c>
      <c r="BJ158" s="14" t="s">
        <v>162</v>
      </c>
      <c r="BK158" s="229">
        <f>ROUND(I158*H158,2)</f>
        <v>0</v>
      </c>
      <c r="BL158" s="14" t="s">
        <v>184</v>
      </c>
      <c r="BM158" s="228" t="s">
        <v>1663</v>
      </c>
    </row>
    <row r="159" s="2" customFormat="1" ht="16.5" customHeight="1">
      <c r="A159" s="35"/>
      <c r="B159" s="36"/>
      <c r="C159" s="230" t="s">
        <v>289</v>
      </c>
      <c r="D159" s="230" t="s">
        <v>193</v>
      </c>
      <c r="E159" s="231" t="s">
        <v>1664</v>
      </c>
      <c r="F159" s="232" t="s">
        <v>1665</v>
      </c>
      <c r="G159" s="233" t="s">
        <v>237</v>
      </c>
      <c r="H159" s="234">
        <v>1</v>
      </c>
      <c r="I159" s="235"/>
      <c r="J159" s="236">
        <f>ROUND(I159*H159,2)</f>
        <v>0</v>
      </c>
      <c r="K159" s="237"/>
      <c r="L159" s="238"/>
      <c r="M159" s="239" t="s">
        <v>1</v>
      </c>
      <c r="N159" s="240" t="s">
        <v>41</v>
      </c>
      <c r="O159" s="88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223</v>
      </c>
      <c r="AT159" s="228" t="s">
        <v>193</v>
      </c>
      <c r="AU159" s="228" t="s">
        <v>162</v>
      </c>
      <c r="AY159" s="14" t="s">
        <v>155</v>
      </c>
      <c r="BE159" s="229">
        <f>IF(N159="základná",J159,0)</f>
        <v>0</v>
      </c>
      <c r="BF159" s="229">
        <f>IF(N159="znížená",J159,0)</f>
        <v>0</v>
      </c>
      <c r="BG159" s="229">
        <f>IF(N159="zákl. prenesená",J159,0)</f>
        <v>0</v>
      </c>
      <c r="BH159" s="229">
        <f>IF(N159="zníž. prenesená",J159,0)</f>
        <v>0</v>
      </c>
      <c r="BI159" s="229">
        <f>IF(N159="nulová",J159,0)</f>
        <v>0</v>
      </c>
      <c r="BJ159" s="14" t="s">
        <v>162</v>
      </c>
      <c r="BK159" s="229">
        <f>ROUND(I159*H159,2)</f>
        <v>0</v>
      </c>
      <c r="BL159" s="14" t="s">
        <v>184</v>
      </c>
      <c r="BM159" s="228" t="s">
        <v>1666</v>
      </c>
    </row>
    <row r="160" s="2" customFormat="1" ht="16.5" customHeight="1">
      <c r="A160" s="35"/>
      <c r="B160" s="36"/>
      <c r="C160" s="230" t="s">
        <v>234</v>
      </c>
      <c r="D160" s="230" t="s">
        <v>193</v>
      </c>
      <c r="E160" s="231" t="s">
        <v>1667</v>
      </c>
      <c r="F160" s="232" t="s">
        <v>1668</v>
      </c>
      <c r="G160" s="233" t="s">
        <v>237</v>
      </c>
      <c r="H160" s="234">
        <v>1</v>
      </c>
      <c r="I160" s="235"/>
      <c r="J160" s="236">
        <f>ROUND(I160*H160,2)</f>
        <v>0</v>
      </c>
      <c r="K160" s="237"/>
      <c r="L160" s="238"/>
      <c r="M160" s="239" t="s">
        <v>1</v>
      </c>
      <c r="N160" s="240" t="s">
        <v>41</v>
      </c>
      <c r="O160" s="88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223</v>
      </c>
      <c r="AT160" s="228" t="s">
        <v>193</v>
      </c>
      <c r="AU160" s="228" t="s">
        <v>162</v>
      </c>
      <c r="AY160" s="14" t="s">
        <v>155</v>
      </c>
      <c r="BE160" s="229">
        <f>IF(N160="základná",J160,0)</f>
        <v>0</v>
      </c>
      <c r="BF160" s="229">
        <f>IF(N160="znížená",J160,0)</f>
        <v>0</v>
      </c>
      <c r="BG160" s="229">
        <f>IF(N160="zákl. prenesená",J160,0)</f>
        <v>0</v>
      </c>
      <c r="BH160" s="229">
        <f>IF(N160="zníž. prenesená",J160,0)</f>
        <v>0</v>
      </c>
      <c r="BI160" s="229">
        <f>IF(N160="nulová",J160,0)</f>
        <v>0</v>
      </c>
      <c r="BJ160" s="14" t="s">
        <v>162</v>
      </c>
      <c r="BK160" s="229">
        <f>ROUND(I160*H160,2)</f>
        <v>0</v>
      </c>
      <c r="BL160" s="14" t="s">
        <v>184</v>
      </c>
      <c r="BM160" s="228" t="s">
        <v>1669</v>
      </c>
    </row>
    <row r="161" s="2" customFormat="1" ht="16.5" customHeight="1">
      <c r="A161" s="35"/>
      <c r="B161" s="36"/>
      <c r="C161" s="230" t="s">
        <v>297</v>
      </c>
      <c r="D161" s="230" t="s">
        <v>193</v>
      </c>
      <c r="E161" s="231" t="s">
        <v>1670</v>
      </c>
      <c r="F161" s="232" t="s">
        <v>1671</v>
      </c>
      <c r="G161" s="233" t="s">
        <v>1672</v>
      </c>
      <c r="H161" s="234">
        <v>72</v>
      </c>
      <c r="I161" s="235"/>
      <c r="J161" s="236">
        <f>ROUND(I161*H161,2)</f>
        <v>0</v>
      </c>
      <c r="K161" s="237"/>
      <c r="L161" s="238"/>
      <c r="M161" s="239" t="s">
        <v>1</v>
      </c>
      <c r="N161" s="240" t="s">
        <v>41</v>
      </c>
      <c r="O161" s="88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223</v>
      </c>
      <c r="AT161" s="228" t="s">
        <v>193</v>
      </c>
      <c r="AU161" s="228" t="s">
        <v>162</v>
      </c>
      <c r="AY161" s="14" t="s">
        <v>155</v>
      </c>
      <c r="BE161" s="229">
        <f>IF(N161="základná",J161,0)</f>
        <v>0</v>
      </c>
      <c r="BF161" s="229">
        <f>IF(N161="znížená",J161,0)</f>
        <v>0</v>
      </c>
      <c r="BG161" s="229">
        <f>IF(N161="zákl. prenesená",J161,0)</f>
        <v>0</v>
      </c>
      <c r="BH161" s="229">
        <f>IF(N161="zníž. prenesená",J161,0)</f>
        <v>0</v>
      </c>
      <c r="BI161" s="229">
        <f>IF(N161="nulová",J161,0)</f>
        <v>0</v>
      </c>
      <c r="BJ161" s="14" t="s">
        <v>162</v>
      </c>
      <c r="BK161" s="229">
        <f>ROUND(I161*H161,2)</f>
        <v>0</v>
      </c>
      <c r="BL161" s="14" t="s">
        <v>184</v>
      </c>
      <c r="BM161" s="228" t="s">
        <v>1673</v>
      </c>
    </row>
    <row r="162" s="2" customFormat="1" ht="16.5" customHeight="1">
      <c r="A162" s="35"/>
      <c r="B162" s="36"/>
      <c r="C162" s="230" t="s">
        <v>238</v>
      </c>
      <c r="D162" s="230" t="s">
        <v>193</v>
      </c>
      <c r="E162" s="231" t="s">
        <v>1674</v>
      </c>
      <c r="F162" s="232" t="s">
        <v>1675</v>
      </c>
      <c r="G162" s="233" t="s">
        <v>237</v>
      </c>
      <c r="H162" s="234">
        <v>4</v>
      </c>
      <c r="I162" s="235"/>
      <c r="J162" s="236">
        <f>ROUND(I162*H162,2)</f>
        <v>0</v>
      </c>
      <c r="K162" s="237"/>
      <c r="L162" s="238"/>
      <c r="M162" s="239" t="s">
        <v>1</v>
      </c>
      <c r="N162" s="240" t="s">
        <v>41</v>
      </c>
      <c r="O162" s="88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223</v>
      </c>
      <c r="AT162" s="228" t="s">
        <v>193</v>
      </c>
      <c r="AU162" s="228" t="s">
        <v>162</v>
      </c>
      <c r="AY162" s="14" t="s">
        <v>155</v>
      </c>
      <c r="BE162" s="229">
        <f>IF(N162="základná",J162,0)</f>
        <v>0</v>
      </c>
      <c r="BF162" s="229">
        <f>IF(N162="znížená",J162,0)</f>
        <v>0</v>
      </c>
      <c r="BG162" s="229">
        <f>IF(N162="zákl. prenesená",J162,0)</f>
        <v>0</v>
      </c>
      <c r="BH162" s="229">
        <f>IF(N162="zníž. prenesená",J162,0)</f>
        <v>0</v>
      </c>
      <c r="BI162" s="229">
        <f>IF(N162="nulová",J162,0)</f>
        <v>0</v>
      </c>
      <c r="BJ162" s="14" t="s">
        <v>162</v>
      </c>
      <c r="BK162" s="229">
        <f>ROUND(I162*H162,2)</f>
        <v>0</v>
      </c>
      <c r="BL162" s="14" t="s">
        <v>184</v>
      </c>
      <c r="BM162" s="228" t="s">
        <v>1676</v>
      </c>
    </row>
    <row r="163" s="2" customFormat="1" ht="16.5" customHeight="1">
      <c r="A163" s="35"/>
      <c r="B163" s="36"/>
      <c r="C163" s="230" t="s">
        <v>304</v>
      </c>
      <c r="D163" s="230" t="s">
        <v>193</v>
      </c>
      <c r="E163" s="231" t="s">
        <v>1677</v>
      </c>
      <c r="F163" s="232" t="s">
        <v>1678</v>
      </c>
      <c r="G163" s="233" t="s">
        <v>237</v>
      </c>
      <c r="H163" s="234">
        <v>1</v>
      </c>
      <c r="I163" s="235"/>
      <c r="J163" s="236">
        <f>ROUND(I163*H163,2)</f>
        <v>0</v>
      </c>
      <c r="K163" s="237"/>
      <c r="L163" s="238"/>
      <c r="M163" s="239" t="s">
        <v>1</v>
      </c>
      <c r="N163" s="240" t="s">
        <v>41</v>
      </c>
      <c r="O163" s="88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223</v>
      </c>
      <c r="AT163" s="228" t="s">
        <v>193</v>
      </c>
      <c r="AU163" s="228" t="s">
        <v>162</v>
      </c>
      <c r="AY163" s="14" t="s">
        <v>155</v>
      </c>
      <c r="BE163" s="229">
        <f>IF(N163="základná",J163,0)</f>
        <v>0</v>
      </c>
      <c r="BF163" s="229">
        <f>IF(N163="znížená",J163,0)</f>
        <v>0</v>
      </c>
      <c r="BG163" s="229">
        <f>IF(N163="zákl. prenesená",J163,0)</f>
        <v>0</v>
      </c>
      <c r="BH163" s="229">
        <f>IF(N163="zníž. prenesená",J163,0)</f>
        <v>0</v>
      </c>
      <c r="BI163" s="229">
        <f>IF(N163="nulová",J163,0)</f>
        <v>0</v>
      </c>
      <c r="BJ163" s="14" t="s">
        <v>162</v>
      </c>
      <c r="BK163" s="229">
        <f>ROUND(I163*H163,2)</f>
        <v>0</v>
      </c>
      <c r="BL163" s="14" t="s">
        <v>184</v>
      </c>
      <c r="BM163" s="228" t="s">
        <v>1679</v>
      </c>
    </row>
    <row r="164" s="2" customFormat="1" ht="16.5" customHeight="1">
      <c r="A164" s="35"/>
      <c r="B164" s="36"/>
      <c r="C164" s="230" t="s">
        <v>242</v>
      </c>
      <c r="D164" s="230" t="s">
        <v>193</v>
      </c>
      <c r="E164" s="231" t="s">
        <v>1680</v>
      </c>
      <c r="F164" s="232" t="s">
        <v>1681</v>
      </c>
      <c r="G164" s="233" t="s">
        <v>237</v>
      </c>
      <c r="H164" s="234">
        <v>5</v>
      </c>
      <c r="I164" s="235"/>
      <c r="J164" s="236">
        <f>ROUND(I164*H164,2)</f>
        <v>0</v>
      </c>
      <c r="K164" s="237"/>
      <c r="L164" s="238"/>
      <c r="M164" s="239" t="s">
        <v>1</v>
      </c>
      <c r="N164" s="240" t="s">
        <v>41</v>
      </c>
      <c r="O164" s="88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223</v>
      </c>
      <c r="AT164" s="228" t="s">
        <v>193</v>
      </c>
      <c r="AU164" s="228" t="s">
        <v>162</v>
      </c>
      <c r="AY164" s="14" t="s">
        <v>155</v>
      </c>
      <c r="BE164" s="229">
        <f>IF(N164="základná",J164,0)</f>
        <v>0</v>
      </c>
      <c r="BF164" s="229">
        <f>IF(N164="znížená",J164,0)</f>
        <v>0</v>
      </c>
      <c r="BG164" s="229">
        <f>IF(N164="zákl. prenesená",J164,0)</f>
        <v>0</v>
      </c>
      <c r="BH164" s="229">
        <f>IF(N164="zníž. prenesená",J164,0)</f>
        <v>0</v>
      </c>
      <c r="BI164" s="229">
        <f>IF(N164="nulová",J164,0)</f>
        <v>0</v>
      </c>
      <c r="BJ164" s="14" t="s">
        <v>162</v>
      </c>
      <c r="BK164" s="229">
        <f>ROUND(I164*H164,2)</f>
        <v>0</v>
      </c>
      <c r="BL164" s="14" t="s">
        <v>184</v>
      </c>
      <c r="BM164" s="228" t="s">
        <v>1682</v>
      </c>
    </row>
    <row r="165" s="2" customFormat="1" ht="16.5" customHeight="1">
      <c r="A165" s="35"/>
      <c r="B165" s="36"/>
      <c r="C165" s="230" t="s">
        <v>311</v>
      </c>
      <c r="D165" s="230" t="s">
        <v>193</v>
      </c>
      <c r="E165" s="231" t="s">
        <v>1683</v>
      </c>
      <c r="F165" s="232" t="s">
        <v>1684</v>
      </c>
      <c r="G165" s="233" t="s">
        <v>237</v>
      </c>
      <c r="H165" s="234">
        <v>1</v>
      </c>
      <c r="I165" s="235"/>
      <c r="J165" s="236">
        <f>ROUND(I165*H165,2)</f>
        <v>0</v>
      </c>
      <c r="K165" s="237"/>
      <c r="L165" s="238"/>
      <c r="M165" s="239" t="s">
        <v>1</v>
      </c>
      <c r="N165" s="240" t="s">
        <v>41</v>
      </c>
      <c r="O165" s="88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223</v>
      </c>
      <c r="AT165" s="228" t="s">
        <v>193</v>
      </c>
      <c r="AU165" s="228" t="s">
        <v>162</v>
      </c>
      <c r="AY165" s="14" t="s">
        <v>155</v>
      </c>
      <c r="BE165" s="229">
        <f>IF(N165="základná",J165,0)</f>
        <v>0</v>
      </c>
      <c r="BF165" s="229">
        <f>IF(N165="znížená",J165,0)</f>
        <v>0</v>
      </c>
      <c r="BG165" s="229">
        <f>IF(N165="zákl. prenesená",J165,0)</f>
        <v>0</v>
      </c>
      <c r="BH165" s="229">
        <f>IF(N165="zníž. prenesená",J165,0)</f>
        <v>0</v>
      </c>
      <c r="BI165" s="229">
        <f>IF(N165="nulová",J165,0)</f>
        <v>0</v>
      </c>
      <c r="BJ165" s="14" t="s">
        <v>162</v>
      </c>
      <c r="BK165" s="229">
        <f>ROUND(I165*H165,2)</f>
        <v>0</v>
      </c>
      <c r="BL165" s="14" t="s">
        <v>184</v>
      </c>
      <c r="BM165" s="228" t="s">
        <v>1685</v>
      </c>
    </row>
    <row r="166" s="2" customFormat="1" ht="16.5" customHeight="1">
      <c r="A166" s="35"/>
      <c r="B166" s="36"/>
      <c r="C166" s="230" t="s">
        <v>245</v>
      </c>
      <c r="D166" s="230" t="s">
        <v>193</v>
      </c>
      <c r="E166" s="231" t="s">
        <v>1686</v>
      </c>
      <c r="F166" s="232" t="s">
        <v>1687</v>
      </c>
      <c r="G166" s="233" t="s">
        <v>237</v>
      </c>
      <c r="H166" s="234">
        <v>4</v>
      </c>
      <c r="I166" s="235"/>
      <c r="J166" s="236">
        <f>ROUND(I166*H166,2)</f>
        <v>0</v>
      </c>
      <c r="K166" s="237"/>
      <c r="L166" s="238"/>
      <c r="M166" s="239" t="s">
        <v>1</v>
      </c>
      <c r="N166" s="240" t="s">
        <v>41</v>
      </c>
      <c r="O166" s="88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223</v>
      </c>
      <c r="AT166" s="228" t="s">
        <v>193</v>
      </c>
      <c r="AU166" s="228" t="s">
        <v>162</v>
      </c>
      <c r="AY166" s="14" t="s">
        <v>155</v>
      </c>
      <c r="BE166" s="229">
        <f>IF(N166="základná",J166,0)</f>
        <v>0</v>
      </c>
      <c r="BF166" s="229">
        <f>IF(N166="znížená",J166,0)</f>
        <v>0</v>
      </c>
      <c r="BG166" s="229">
        <f>IF(N166="zákl. prenesená",J166,0)</f>
        <v>0</v>
      </c>
      <c r="BH166" s="229">
        <f>IF(N166="zníž. prenesená",J166,0)</f>
        <v>0</v>
      </c>
      <c r="BI166" s="229">
        <f>IF(N166="nulová",J166,0)</f>
        <v>0</v>
      </c>
      <c r="BJ166" s="14" t="s">
        <v>162</v>
      </c>
      <c r="BK166" s="229">
        <f>ROUND(I166*H166,2)</f>
        <v>0</v>
      </c>
      <c r="BL166" s="14" t="s">
        <v>184</v>
      </c>
      <c r="BM166" s="228" t="s">
        <v>1688</v>
      </c>
    </row>
    <row r="167" s="2" customFormat="1" ht="16.5" customHeight="1">
      <c r="A167" s="35"/>
      <c r="B167" s="36"/>
      <c r="C167" s="230" t="s">
        <v>318</v>
      </c>
      <c r="D167" s="230" t="s">
        <v>193</v>
      </c>
      <c r="E167" s="231" t="s">
        <v>1689</v>
      </c>
      <c r="F167" s="232" t="s">
        <v>1690</v>
      </c>
      <c r="G167" s="233" t="s">
        <v>237</v>
      </c>
      <c r="H167" s="234">
        <v>1</v>
      </c>
      <c r="I167" s="235"/>
      <c r="J167" s="236">
        <f>ROUND(I167*H167,2)</f>
        <v>0</v>
      </c>
      <c r="K167" s="237"/>
      <c r="L167" s="238"/>
      <c r="M167" s="239" t="s">
        <v>1</v>
      </c>
      <c r="N167" s="240" t="s">
        <v>41</v>
      </c>
      <c r="O167" s="88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223</v>
      </c>
      <c r="AT167" s="228" t="s">
        <v>193</v>
      </c>
      <c r="AU167" s="228" t="s">
        <v>162</v>
      </c>
      <c r="AY167" s="14" t="s">
        <v>155</v>
      </c>
      <c r="BE167" s="229">
        <f>IF(N167="základná",J167,0)</f>
        <v>0</v>
      </c>
      <c r="BF167" s="229">
        <f>IF(N167="znížená",J167,0)</f>
        <v>0</v>
      </c>
      <c r="BG167" s="229">
        <f>IF(N167="zákl. prenesená",J167,0)</f>
        <v>0</v>
      </c>
      <c r="BH167" s="229">
        <f>IF(N167="zníž. prenesená",J167,0)</f>
        <v>0</v>
      </c>
      <c r="BI167" s="229">
        <f>IF(N167="nulová",J167,0)</f>
        <v>0</v>
      </c>
      <c r="BJ167" s="14" t="s">
        <v>162</v>
      </c>
      <c r="BK167" s="229">
        <f>ROUND(I167*H167,2)</f>
        <v>0</v>
      </c>
      <c r="BL167" s="14" t="s">
        <v>184</v>
      </c>
      <c r="BM167" s="228" t="s">
        <v>1691</v>
      </c>
    </row>
    <row r="168" s="2" customFormat="1" ht="16.5" customHeight="1">
      <c r="A168" s="35"/>
      <c r="B168" s="36"/>
      <c r="C168" s="216" t="s">
        <v>249</v>
      </c>
      <c r="D168" s="216" t="s">
        <v>157</v>
      </c>
      <c r="E168" s="217" t="s">
        <v>1692</v>
      </c>
      <c r="F168" s="218" t="s">
        <v>1693</v>
      </c>
      <c r="G168" s="219" t="s">
        <v>237</v>
      </c>
      <c r="H168" s="220">
        <v>9</v>
      </c>
      <c r="I168" s="221"/>
      <c r="J168" s="222">
        <f>ROUND(I168*H168,2)</f>
        <v>0</v>
      </c>
      <c r="K168" s="223"/>
      <c r="L168" s="41"/>
      <c r="M168" s="224" t="s">
        <v>1</v>
      </c>
      <c r="N168" s="225" t="s">
        <v>41</v>
      </c>
      <c r="O168" s="88"/>
      <c r="P168" s="226">
        <f>O168*H168</f>
        <v>0</v>
      </c>
      <c r="Q168" s="226">
        <v>2.0000000000000002E-05</v>
      </c>
      <c r="R168" s="226">
        <f>Q168*H168</f>
        <v>0.00018000000000000001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184</v>
      </c>
      <c r="AT168" s="228" t="s">
        <v>157</v>
      </c>
      <c r="AU168" s="228" t="s">
        <v>162</v>
      </c>
      <c r="AY168" s="14" t="s">
        <v>155</v>
      </c>
      <c r="BE168" s="229">
        <f>IF(N168="základná",J168,0)</f>
        <v>0</v>
      </c>
      <c r="BF168" s="229">
        <f>IF(N168="znížená",J168,0)</f>
        <v>0</v>
      </c>
      <c r="BG168" s="229">
        <f>IF(N168="zákl. prenesená",J168,0)</f>
        <v>0</v>
      </c>
      <c r="BH168" s="229">
        <f>IF(N168="zníž. prenesená",J168,0)</f>
        <v>0</v>
      </c>
      <c r="BI168" s="229">
        <f>IF(N168="nulová",J168,0)</f>
        <v>0</v>
      </c>
      <c r="BJ168" s="14" t="s">
        <v>162</v>
      </c>
      <c r="BK168" s="229">
        <f>ROUND(I168*H168,2)</f>
        <v>0</v>
      </c>
      <c r="BL168" s="14" t="s">
        <v>184</v>
      </c>
      <c r="BM168" s="228" t="s">
        <v>1694</v>
      </c>
    </row>
    <row r="169" s="2" customFormat="1" ht="16.5" customHeight="1">
      <c r="A169" s="35"/>
      <c r="B169" s="36"/>
      <c r="C169" s="216" t="s">
        <v>325</v>
      </c>
      <c r="D169" s="216" t="s">
        <v>157</v>
      </c>
      <c r="E169" s="217" t="s">
        <v>1695</v>
      </c>
      <c r="F169" s="218" t="s">
        <v>1696</v>
      </c>
      <c r="G169" s="219" t="s">
        <v>237</v>
      </c>
      <c r="H169" s="220">
        <v>1</v>
      </c>
      <c r="I169" s="221"/>
      <c r="J169" s="222">
        <f>ROUND(I169*H169,2)</f>
        <v>0</v>
      </c>
      <c r="K169" s="223"/>
      <c r="L169" s="41"/>
      <c r="M169" s="224" t="s">
        <v>1</v>
      </c>
      <c r="N169" s="225" t="s">
        <v>41</v>
      </c>
      <c r="O169" s="88"/>
      <c r="P169" s="226">
        <f>O169*H169</f>
        <v>0</v>
      </c>
      <c r="Q169" s="226">
        <v>2.0000000000000002E-05</v>
      </c>
      <c r="R169" s="226">
        <f>Q169*H169</f>
        <v>2.0000000000000002E-05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184</v>
      </c>
      <c r="AT169" s="228" t="s">
        <v>157</v>
      </c>
      <c r="AU169" s="228" t="s">
        <v>162</v>
      </c>
      <c r="AY169" s="14" t="s">
        <v>155</v>
      </c>
      <c r="BE169" s="229">
        <f>IF(N169="základná",J169,0)</f>
        <v>0</v>
      </c>
      <c r="BF169" s="229">
        <f>IF(N169="znížená",J169,0)</f>
        <v>0</v>
      </c>
      <c r="BG169" s="229">
        <f>IF(N169="zákl. prenesená",J169,0)</f>
        <v>0</v>
      </c>
      <c r="BH169" s="229">
        <f>IF(N169="zníž. prenesená",J169,0)</f>
        <v>0</v>
      </c>
      <c r="BI169" s="229">
        <f>IF(N169="nulová",J169,0)</f>
        <v>0</v>
      </c>
      <c r="BJ169" s="14" t="s">
        <v>162</v>
      </c>
      <c r="BK169" s="229">
        <f>ROUND(I169*H169,2)</f>
        <v>0</v>
      </c>
      <c r="BL169" s="14" t="s">
        <v>184</v>
      </c>
      <c r="BM169" s="228" t="s">
        <v>1697</v>
      </c>
    </row>
    <row r="170" s="2" customFormat="1" ht="16.5" customHeight="1">
      <c r="A170" s="35"/>
      <c r="B170" s="36"/>
      <c r="C170" s="216" t="s">
        <v>252</v>
      </c>
      <c r="D170" s="216" t="s">
        <v>157</v>
      </c>
      <c r="E170" s="217" t="s">
        <v>1698</v>
      </c>
      <c r="F170" s="218" t="s">
        <v>1699</v>
      </c>
      <c r="G170" s="219" t="s">
        <v>237</v>
      </c>
      <c r="H170" s="220">
        <v>1</v>
      </c>
      <c r="I170" s="221"/>
      <c r="J170" s="222">
        <f>ROUND(I170*H170,2)</f>
        <v>0</v>
      </c>
      <c r="K170" s="223"/>
      <c r="L170" s="41"/>
      <c r="M170" s="224" t="s">
        <v>1</v>
      </c>
      <c r="N170" s="225" t="s">
        <v>41</v>
      </c>
      <c r="O170" s="88"/>
      <c r="P170" s="226">
        <f>O170*H170</f>
        <v>0</v>
      </c>
      <c r="Q170" s="226">
        <v>2.0000000000000002E-05</v>
      </c>
      <c r="R170" s="226">
        <f>Q170*H170</f>
        <v>2.0000000000000002E-05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184</v>
      </c>
      <c r="AT170" s="228" t="s">
        <v>157</v>
      </c>
      <c r="AU170" s="228" t="s">
        <v>162</v>
      </c>
      <c r="AY170" s="14" t="s">
        <v>155</v>
      </c>
      <c r="BE170" s="229">
        <f>IF(N170="základná",J170,0)</f>
        <v>0</v>
      </c>
      <c r="BF170" s="229">
        <f>IF(N170="znížená",J170,0)</f>
        <v>0</v>
      </c>
      <c r="BG170" s="229">
        <f>IF(N170="zákl. prenesená",J170,0)</f>
        <v>0</v>
      </c>
      <c r="BH170" s="229">
        <f>IF(N170="zníž. prenesená",J170,0)</f>
        <v>0</v>
      </c>
      <c r="BI170" s="229">
        <f>IF(N170="nulová",J170,0)</f>
        <v>0</v>
      </c>
      <c r="BJ170" s="14" t="s">
        <v>162</v>
      </c>
      <c r="BK170" s="229">
        <f>ROUND(I170*H170,2)</f>
        <v>0</v>
      </c>
      <c r="BL170" s="14" t="s">
        <v>184</v>
      </c>
      <c r="BM170" s="228" t="s">
        <v>1700</v>
      </c>
    </row>
    <row r="171" s="2" customFormat="1" ht="16.5" customHeight="1">
      <c r="A171" s="35"/>
      <c r="B171" s="36"/>
      <c r="C171" s="216" t="s">
        <v>333</v>
      </c>
      <c r="D171" s="216" t="s">
        <v>157</v>
      </c>
      <c r="E171" s="217" t="s">
        <v>1701</v>
      </c>
      <c r="F171" s="218" t="s">
        <v>1702</v>
      </c>
      <c r="G171" s="219" t="s">
        <v>237</v>
      </c>
      <c r="H171" s="220">
        <v>1</v>
      </c>
      <c r="I171" s="221"/>
      <c r="J171" s="222">
        <f>ROUND(I171*H171,2)</f>
        <v>0</v>
      </c>
      <c r="K171" s="223"/>
      <c r="L171" s="41"/>
      <c r="M171" s="224" t="s">
        <v>1</v>
      </c>
      <c r="N171" s="225" t="s">
        <v>41</v>
      </c>
      <c r="O171" s="88"/>
      <c r="P171" s="226">
        <f>O171*H171</f>
        <v>0</v>
      </c>
      <c r="Q171" s="226">
        <v>2.0000000000000002E-05</v>
      </c>
      <c r="R171" s="226">
        <f>Q171*H171</f>
        <v>2.0000000000000002E-05</v>
      </c>
      <c r="S171" s="226">
        <v>0</v>
      </c>
      <c r="T171" s="22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184</v>
      </c>
      <c r="AT171" s="228" t="s">
        <v>157</v>
      </c>
      <c r="AU171" s="228" t="s">
        <v>162</v>
      </c>
      <c r="AY171" s="14" t="s">
        <v>155</v>
      </c>
      <c r="BE171" s="229">
        <f>IF(N171="základná",J171,0)</f>
        <v>0</v>
      </c>
      <c r="BF171" s="229">
        <f>IF(N171="znížená",J171,0)</f>
        <v>0</v>
      </c>
      <c r="BG171" s="229">
        <f>IF(N171="zákl. prenesená",J171,0)</f>
        <v>0</v>
      </c>
      <c r="BH171" s="229">
        <f>IF(N171="zníž. prenesená",J171,0)</f>
        <v>0</v>
      </c>
      <c r="BI171" s="229">
        <f>IF(N171="nulová",J171,0)</f>
        <v>0</v>
      </c>
      <c r="BJ171" s="14" t="s">
        <v>162</v>
      </c>
      <c r="BK171" s="229">
        <f>ROUND(I171*H171,2)</f>
        <v>0</v>
      </c>
      <c r="BL171" s="14" t="s">
        <v>184</v>
      </c>
      <c r="BM171" s="228" t="s">
        <v>1703</v>
      </c>
    </row>
    <row r="172" s="2" customFormat="1" ht="16.5" customHeight="1">
      <c r="A172" s="35"/>
      <c r="B172" s="36"/>
      <c r="C172" s="216" t="s">
        <v>256</v>
      </c>
      <c r="D172" s="216" t="s">
        <v>157</v>
      </c>
      <c r="E172" s="217" t="s">
        <v>1704</v>
      </c>
      <c r="F172" s="218" t="s">
        <v>1705</v>
      </c>
      <c r="G172" s="219" t="s">
        <v>237</v>
      </c>
      <c r="H172" s="220">
        <v>1</v>
      </c>
      <c r="I172" s="221"/>
      <c r="J172" s="222">
        <f>ROUND(I172*H172,2)</f>
        <v>0</v>
      </c>
      <c r="K172" s="223"/>
      <c r="L172" s="41"/>
      <c r="M172" s="224" t="s">
        <v>1</v>
      </c>
      <c r="N172" s="225" t="s">
        <v>41</v>
      </c>
      <c r="O172" s="88"/>
      <c r="P172" s="226">
        <f>O172*H172</f>
        <v>0</v>
      </c>
      <c r="Q172" s="226">
        <v>2.0000000000000002E-05</v>
      </c>
      <c r="R172" s="226">
        <f>Q172*H172</f>
        <v>2.0000000000000002E-05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184</v>
      </c>
      <c r="AT172" s="228" t="s">
        <v>157</v>
      </c>
      <c r="AU172" s="228" t="s">
        <v>162</v>
      </c>
      <c r="AY172" s="14" t="s">
        <v>155</v>
      </c>
      <c r="BE172" s="229">
        <f>IF(N172="základná",J172,0)</f>
        <v>0</v>
      </c>
      <c r="BF172" s="229">
        <f>IF(N172="znížená",J172,0)</f>
        <v>0</v>
      </c>
      <c r="BG172" s="229">
        <f>IF(N172="zákl. prenesená",J172,0)</f>
        <v>0</v>
      </c>
      <c r="BH172" s="229">
        <f>IF(N172="zníž. prenesená",J172,0)</f>
        <v>0</v>
      </c>
      <c r="BI172" s="229">
        <f>IF(N172="nulová",J172,0)</f>
        <v>0</v>
      </c>
      <c r="BJ172" s="14" t="s">
        <v>162</v>
      </c>
      <c r="BK172" s="229">
        <f>ROUND(I172*H172,2)</f>
        <v>0</v>
      </c>
      <c r="BL172" s="14" t="s">
        <v>184</v>
      </c>
      <c r="BM172" s="228" t="s">
        <v>1706</v>
      </c>
    </row>
    <row r="173" s="2" customFormat="1" ht="21.75" customHeight="1">
      <c r="A173" s="35"/>
      <c r="B173" s="36"/>
      <c r="C173" s="216" t="s">
        <v>340</v>
      </c>
      <c r="D173" s="216" t="s">
        <v>157</v>
      </c>
      <c r="E173" s="217" t="s">
        <v>1707</v>
      </c>
      <c r="F173" s="218" t="s">
        <v>1708</v>
      </c>
      <c r="G173" s="219" t="s">
        <v>237</v>
      </c>
      <c r="H173" s="220">
        <v>1</v>
      </c>
      <c r="I173" s="221"/>
      <c r="J173" s="222">
        <f>ROUND(I173*H173,2)</f>
        <v>0</v>
      </c>
      <c r="K173" s="223"/>
      <c r="L173" s="41"/>
      <c r="M173" s="224" t="s">
        <v>1</v>
      </c>
      <c r="N173" s="225" t="s">
        <v>41</v>
      </c>
      <c r="O173" s="88"/>
      <c r="P173" s="226">
        <f>O173*H173</f>
        <v>0</v>
      </c>
      <c r="Q173" s="226">
        <v>2.0000000000000002E-05</v>
      </c>
      <c r="R173" s="226">
        <f>Q173*H173</f>
        <v>2.0000000000000002E-05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184</v>
      </c>
      <c r="AT173" s="228" t="s">
        <v>157</v>
      </c>
      <c r="AU173" s="228" t="s">
        <v>162</v>
      </c>
      <c r="AY173" s="14" t="s">
        <v>155</v>
      </c>
      <c r="BE173" s="229">
        <f>IF(N173="základná",J173,0)</f>
        <v>0</v>
      </c>
      <c r="BF173" s="229">
        <f>IF(N173="znížená",J173,0)</f>
        <v>0</v>
      </c>
      <c r="BG173" s="229">
        <f>IF(N173="zákl. prenesená",J173,0)</f>
        <v>0</v>
      </c>
      <c r="BH173" s="229">
        <f>IF(N173="zníž. prenesená",J173,0)</f>
        <v>0</v>
      </c>
      <c r="BI173" s="229">
        <f>IF(N173="nulová",J173,0)</f>
        <v>0</v>
      </c>
      <c r="BJ173" s="14" t="s">
        <v>162</v>
      </c>
      <c r="BK173" s="229">
        <f>ROUND(I173*H173,2)</f>
        <v>0</v>
      </c>
      <c r="BL173" s="14" t="s">
        <v>184</v>
      </c>
      <c r="BM173" s="228" t="s">
        <v>1709</v>
      </c>
    </row>
    <row r="174" s="2" customFormat="1" ht="16.5" customHeight="1">
      <c r="A174" s="35"/>
      <c r="B174" s="36"/>
      <c r="C174" s="216" t="s">
        <v>259</v>
      </c>
      <c r="D174" s="216" t="s">
        <v>157</v>
      </c>
      <c r="E174" s="217" t="s">
        <v>1710</v>
      </c>
      <c r="F174" s="218" t="s">
        <v>1711</v>
      </c>
      <c r="G174" s="219" t="s">
        <v>237</v>
      </c>
      <c r="H174" s="220">
        <v>1</v>
      </c>
      <c r="I174" s="221"/>
      <c r="J174" s="222">
        <f>ROUND(I174*H174,2)</f>
        <v>0</v>
      </c>
      <c r="K174" s="223"/>
      <c r="L174" s="41"/>
      <c r="M174" s="224" t="s">
        <v>1</v>
      </c>
      <c r="N174" s="225" t="s">
        <v>41</v>
      </c>
      <c r="O174" s="88"/>
      <c r="P174" s="226">
        <f>O174*H174</f>
        <v>0</v>
      </c>
      <c r="Q174" s="226">
        <v>2.0000000000000002E-05</v>
      </c>
      <c r="R174" s="226">
        <f>Q174*H174</f>
        <v>2.0000000000000002E-05</v>
      </c>
      <c r="S174" s="226">
        <v>0</v>
      </c>
      <c r="T174" s="22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184</v>
      </c>
      <c r="AT174" s="228" t="s">
        <v>157</v>
      </c>
      <c r="AU174" s="228" t="s">
        <v>162</v>
      </c>
      <c r="AY174" s="14" t="s">
        <v>155</v>
      </c>
      <c r="BE174" s="229">
        <f>IF(N174="základná",J174,0)</f>
        <v>0</v>
      </c>
      <c r="BF174" s="229">
        <f>IF(N174="znížená",J174,0)</f>
        <v>0</v>
      </c>
      <c r="BG174" s="229">
        <f>IF(N174="zákl. prenesená",J174,0)</f>
        <v>0</v>
      </c>
      <c r="BH174" s="229">
        <f>IF(N174="zníž. prenesená",J174,0)</f>
        <v>0</v>
      </c>
      <c r="BI174" s="229">
        <f>IF(N174="nulová",J174,0)</f>
        <v>0</v>
      </c>
      <c r="BJ174" s="14" t="s">
        <v>162</v>
      </c>
      <c r="BK174" s="229">
        <f>ROUND(I174*H174,2)</f>
        <v>0</v>
      </c>
      <c r="BL174" s="14" t="s">
        <v>184</v>
      </c>
      <c r="BM174" s="228" t="s">
        <v>1712</v>
      </c>
    </row>
    <row r="175" s="2" customFormat="1" ht="16.5" customHeight="1">
      <c r="A175" s="35"/>
      <c r="B175" s="36"/>
      <c r="C175" s="216" t="s">
        <v>347</v>
      </c>
      <c r="D175" s="216" t="s">
        <v>157</v>
      </c>
      <c r="E175" s="217" t="s">
        <v>1713</v>
      </c>
      <c r="F175" s="218" t="s">
        <v>1714</v>
      </c>
      <c r="G175" s="219" t="s">
        <v>237</v>
      </c>
      <c r="H175" s="220">
        <v>1</v>
      </c>
      <c r="I175" s="221"/>
      <c r="J175" s="222">
        <f>ROUND(I175*H175,2)</f>
        <v>0</v>
      </c>
      <c r="K175" s="223"/>
      <c r="L175" s="41"/>
      <c r="M175" s="241" t="s">
        <v>1</v>
      </c>
      <c r="N175" s="242" t="s">
        <v>41</v>
      </c>
      <c r="O175" s="243"/>
      <c r="P175" s="244">
        <f>O175*H175</f>
        <v>0</v>
      </c>
      <c r="Q175" s="244">
        <v>2.0000000000000002E-05</v>
      </c>
      <c r="R175" s="244">
        <f>Q175*H175</f>
        <v>2.0000000000000002E-05</v>
      </c>
      <c r="S175" s="244">
        <v>0</v>
      </c>
      <c r="T175" s="24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8" t="s">
        <v>184</v>
      </c>
      <c r="AT175" s="228" t="s">
        <v>157</v>
      </c>
      <c r="AU175" s="228" t="s">
        <v>162</v>
      </c>
      <c r="AY175" s="14" t="s">
        <v>155</v>
      </c>
      <c r="BE175" s="229">
        <f>IF(N175="základná",J175,0)</f>
        <v>0</v>
      </c>
      <c r="BF175" s="229">
        <f>IF(N175="znížená",J175,0)</f>
        <v>0</v>
      </c>
      <c r="BG175" s="229">
        <f>IF(N175="zákl. prenesená",J175,0)</f>
        <v>0</v>
      </c>
      <c r="BH175" s="229">
        <f>IF(N175="zníž. prenesená",J175,0)</f>
        <v>0</v>
      </c>
      <c r="BI175" s="229">
        <f>IF(N175="nulová",J175,0)</f>
        <v>0</v>
      </c>
      <c r="BJ175" s="14" t="s">
        <v>162</v>
      </c>
      <c r="BK175" s="229">
        <f>ROUND(I175*H175,2)</f>
        <v>0</v>
      </c>
      <c r="BL175" s="14" t="s">
        <v>184</v>
      </c>
      <c r="BM175" s="228" t="s">
        <v>1715</v>
      </c>
    </row>
    <row r="176" s="2" customFormat="1" ht="6.96" customHeight="1">
      <c r="A176" s="35"/>
      <c r="B176" s="63"/>
      <c r="C176" s="64"/>
      <c r="D176" s="64"/>
      <c r="E176" s="64"/>
      <c r="F176" s="64"/>
      <c r="G176" s="64"/>
      <c r="H176" s="64"/>
      <c r="I176" s="64"/>
      <c r="J176" s="64"/>
      <c r="K176" s="64"/>
      <c r="L176" s="41"/>
      <c r="M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</row>
  </sheetData>
  <sheetProtection sheet="1" autoFilter="0" formatColumns="0" formatRows="0" objects="1" scenarios="1" spinCount="100000" saltValue="1P/r3zHOYgcdLVSlWanP777pjUqYl00+YLCdrvrdIFuhea6fCF9wO99+nYd76ymxs/GyQlP4sUG88Rc8K7aldw==" hashValue="wilGv2PNhI3PTwNd41t1MrPZJcvvDFs5ux6J/ZKdWdZnhZbRhwTc9F2331OhP2dzxuyA/Rn5ADhVVe2K3Pi3cg==" algorithmName="SHA-512" password="CC35"/>
  <autoFilter ref="C118:K175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75</v>
      </c>
    </row>
    <row r="4" s="1" customFormat="1" ht="24.96" customHeight="1">
      <c r="B4" s="17"/>
      <c r="D4" s="135" t="s">
        <v>112</v>
      </c>
      <c r="L4" s="17"/>
      <c r="M4" s="136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15</v>
      </c>
      <c r="L6" s="17"/>
    </row>
    <row r="7" s="1" customFormat="1" ht="16.5" customHeight="1">
      <c r="B7" s="17"/>
      <c r="E7" s="138" t="str">
        <f>'Rekapitulácia stavby'!K6</f>
        <v>Zariadenie pre seniorov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113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1716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17</v>
      </c>
      <c r="E11" s="35"/>
      <c r="F11" s="140" t="s">
        <v>1</v>
      </c>
      <c r="G11" s="35"/>
      <c r="H11" s="35"/>
      <c r="I11" s="137" t="s">
        <v>18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19</v>
      </c>
      <c r="E12" s="35"/>
      <c r="F12" s="140" t="s">
        <v>20</v>
      </c>
      <c r="G12" s="35"/>
      <c r="H12" s="35"/>
      <c r="I12" s="137" t="s">
        <v>21</v>
      </c>
      <c r="J12" s="141" t="str">
        <f>'Rekapitulácia stavby'!AN8</f>
        <v>17. 4. 2019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23</v>
      </c>
      <c r="E14" s="35"/>
      <c r="F14" s="35"/>
      <c r="G14" s="35"/>
      <c r="H14" s="35"/>
      <c r="I14" s="137" t="s">
        <v>24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25</v>
      </c>
      <c r="F15" s="35"/>
      <c r="G15" s="35"/>
      <c r="H15" s="35"/>
      <c r="I15" s="137" t="s">
        <v>26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24</v>
      </c>
      <c r="J17" s="30" t="str">
        <f>'Rekapitulácia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0"/>
      <c r="G18" s="140"/>
      <c r="H18" s="140"/>
      <c r="I18" s="137" t="s">
        <v>26</v>
      </c>
      <c r="J18" s="30" t="str">
        <f>'Rekapitulácia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24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24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33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ROUND(J124,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ROUND((SUM(BE124:BE186)),  2)</f>
        <v>0</v>
      </c>
      <c r="G33" s="35"/>
      <c r="H33" s="35"/>
      <c r="I33" s="152">
        <v>0.20000000000000001</v>
      </c>
      <c r="J33" s="151">
        <f>ROUND(((SUM(BE124:BE186))*I33),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ROUND((SUM(BF124:BF186)),  2)</f>
        <v>0</v>
      </c>
      <c r="G34" s="35"/>
      <c r="H34" s="35"/>
      <c r="I34" s="152">
        <v>0.20000000000000001</v>
      </c>
      <c r="J34" s="151">
        <f>ROUND(((SUM(BF124:BF186))*I34),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ROUND((SUM(BG124:BG186)),  2)</f>
        <v>0</v>
      </c>
      <c r="G35" s="35"/>
      <c r="H35" s="35"/>
      <c r="I35" s="152">
        <v>0.20000000000000001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ROUND((SUM(BH124:BH186)),  2)</f>
        <v>0</v>
      </c>
      <c r="G36" s="35"/>
      <c r="H36" s="35"/>
      <c r="I36" s="152">
        <v>0.20000000000000001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ROUND((SUM(BI124:BI186)),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115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71" t="str">
        <f>E7</f>
        <v>Zariadenie pre seniorov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113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07 - SO 07 - Kanalizácia prípojka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19</v>
      </c>
      <c r="D89" s="37"/>
      <c r="E89" s="37"/>
      <c r="F89" s="24" t="str">
        <f>F12</f>
        <v>k.ú. Horný Vinodol č. parc. 14</v>
      </c>
      <c r="G89" s="37"/>
      <c r="H89" s="37"/>
      <c r="I89" s="29" t="s">
        <v>21</v>
      </c>
      <c r="J89" s="76" t="str">
        <f>IF(J12="","",J12)</f>
        <v>17. 4. 2019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Obec Vinodol, Obecná 473/29 Vinodol 951 06</v>
      </c>
      <c r="G91" s="37"/>
      <c r="H91" s="37"/>
      <c r="I91" s="29" t="s">
        <v>30</v>
      </c>
      <c r="J91" s="33" t="str">
        <f>E21</f>
        <v>Ing. arch. Ján Kováč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72" t="s">
        <v>116</v>
      </c>
      <c r="D94" s="173"/>
      <c r="E94" s="173"/>
      <c r="F94" s="173"/>
      <c r="G94" s="173"/>
      <c r="H94" s="173"/>
      <c r="I94" s="173"/>
      <c r="J94" s="174" t="s">
        <v>117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5" t="s">
        <v>118</v>
      </c>
      <c r="D96" s="37"/>
      <c r="E96" s="37"/>
      <c r="F96" s="37"/>
      <c r="G96" s="37"/>
      <c r="H96" s="37"/>
      <c r="I96" s="37"/>
      <c r="J96" s="107">
        <f>J124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119</v>
      </c>
    </row>
    <row r="97" hidden="1" s="9" customFormat="1" ht="24.96" customHeight="1">
      <c r="A97" s="9"/>
      <c r="B97" s="176"/>
      <c r="C97" s="177"/>
      <c r="D97" s="178" t="s">
        <v>120</v>
      </c>
      <c r="E97" s="179"/>
      <c r="F97" s="179"/>
      <c r="G97" s="179"/>
      <c r="H97" s="179"/>
      <c r="I97" s="179"/>
      <c r="J97" s="180">
        <f>J125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2"/>
      <c r="C98" s="183"/>
      <c r="D98" s="184" t="s">
        <v>121</v>
      </c>
      <c r="E98" s="185"/>
      <c r="F98" s="185"/>
      <c r="G98" s="185"/>
      <c r="H98" s="185"/>
      <c r="I98" s="185"/>
      <c r="J98" s="186">
        <f>J126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2"/>
      <c r="C99" s="183"/>
      <c r="D99" s="184" t="s">
        <v>122</v>
      </c>
      <c r="E99" s="185"/>
      <c r="F99" s="185"/>
      <c r="G99" s="185"/>
      <c r="H99" s="185"/>
      <c r="I99" s="185"/>
      <c r="J99" s="186">
        <f>J138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2"/>
      <c r="C100" s="183"/>
      <c r="D100" s="184" t="s">
        <v>123</v>
      </c>
      <c r="E100" s="185"/>
      <c r="F100" s="185"/>
      <c r="G100" s="185"/>
      <c r="H100" s="185"/>
      <c r="I100" s="185"/>
      <c r="J100" s="186">
        <f>J141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2"/>
      <c r="C101" s="183"/>
      <c r="D101" s="184" t="s">
        <v>796</v>
      </c>
      <c r="E101" s="185"/>
      <c r="F101" s="185"/>
      <c r="G101" s="185"/>
      <c r="H101" s="185"/>
      <c r="I101" s="185"/>
      <c r="J101" s="186">
        <f>J143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9" customFormat="1" ht="24.96" customHeight="1">
      <c r="A102" s="9"/>
      <c r="B102" s="176"/>
      <c r="C102" s="177"/>
      <c r="D102" s="178" t="s">
        <v>128</v>
      </c>
      <c r="E102" s="179"/>
      <c r="F102" s="179"/>
      <c r="G102" s="179"/>
      <c r="H102" s="179"/>
      <c r="I102" s="179"/>
      <c r="J102" s="180">
        <f>J164</f>
        <v>0</v>
      </c>
      <c r="K102" s="177"/>
      <c r="L102" s="18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10" customFormat="1" ht="19.92" customHeight="1">
      <c r="A103" s="10"/>
      <c r="B103" s="182"/>
      <c r="C103" s="183"/>
      <c r="D103" s="184" t="s">
        <v>129</v>
      </c>
      <c r="E103" s="185"/>
      <c r="F103" s="185"/>
      <c r="G103" s="185"/>
      <c r="H103" s="185"/>
      <c r="I103" s="185"/>
      <c r="J103" s="186">
        <f>J165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2"/>
      <c r="C104" s="183"/>
      <c r="D104" s="184" t="s">
        <v>799</v>
      </c>
      <c r="E104" s="185"/>
      <c r="F104" s="185"/>
      <c r="G104" s="185"/>
      <c r="H104" s="185"/>
      <c r="I104" s="185"/>
      <c r="J104" s="186">
        <f>J175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hidden="1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hidden="1"/>
    <row r="108" hidden="1"/>
    <row r="109" hidden="1"/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141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15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171" t="str">
        <f>E7</f>
        <v>Zariadenie pre seniorov</v>
      </c>
      <c r="F114" s="29"/>
      <c r="G114" s="29"/>
      <c r="H114" s="29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113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3" t="str">
        <f>E9</f>
        <v>07 - SO 07 - Kanalizácia prípojka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19</v>
      </c>
      <c r="D118" s="37"/>
      <c r="E118" s="37"/>
      <c r="F118" s="24" t="str">
        <f>F12</f>
        <v>k.ú. Horný Vinodol č. parc. 14</v>
      </c>
      <c r="G118" s="37"/>
      <c r="H118" s="37"/>
      <c r="I118" s="29" t="s">
        <v>21</v>
      </c>
      <c r="J118" s="76" t="str">
        <f>IF(J12="","",J12)</f>
        <v>17. 4. 2019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23</v>
      </c>
      <c r="D120" s="37"/>
      <c r="E120" s="37"/>
      <c r="F120" s="24" t="str">
        <f>E15</f>
        <v>Obec Vinodol, Obecná 473/29 Vinodol 951 06</v>
      </c>
      <c r="G120" s="37"/>
      <c r="H120" s="37"/>
      <c r="I120" s="29" t="s">
        <v>30</v>
      </c>
      <c r="J120" s="33" t="str">
        <f>E21</f>
        <v>Ing. arch. Ján Kováč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27</v>
      </c>
      <c r="D121" s="37"/>
      <c r="E121" s="37"/>
      <c r="F121" s="24" t="str">
        <f>IF(E18="","",E18)</f>
        <v>Vyplň údaj</v>
      </c>
      <c r="G121" s="37"/>
      <c r="H121" s="37"/>
      <c r="I121" s="29" t="s">
        <v>32</v>
      </c>
      <c r="J121" s="33" t="str">
        <f>E24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88"/>
      <c r="B123" s="189"/>
      <c r="C123" s="190" t="s">
        <v>142</v>
      </c>
      <c r="D123" s="191" t="s">
        <v>60</v>
      </c>
      <c r="E123" s="191" t="s">
        <v>56</v>
      </c>
      <c r="F123" s="191" t="s">
        <v>57</v>
      </c>
      <c r="G123" s="191" t="s">
        <v>143</v>
      </c>
      <c r="H123" s="191" t="s">
        <v>144</v>
      </c>
      <c r="I123" s="191" t="s">
        <v>145</v>
      </c>
      <c r="J123" s="192" t="s">
        <v>117</v>
      </c>
      <c r="K123" s="193" t="s">
        <v>146</v>
      </c>
      <c r="L123" s="194"/>
      <c r="M123" s="97" t="s">
        <v>1</v>
      </c>
      <c r="N123" s="98" t="s">
        <v>39</v>
      </c>
      <c r="O123" s="98" t="s">
        <v>147</v>
      </c>
      <c r="P123" s="98" t="s">
        <v>148</v>
      </c>
      <c r="Q123" s="98" t="s">
        <v>149</v>
      </c>
      <c r="R123" s="98" t="s">
        <v>150</v>
      </c>
      <c r="S123" s="98" t="s">
        <v>151</v>
      </c>
      <c r="T123" s="99" t="s">
        <v>152</v>
      </c>
      <c r="U123" s="188"/>
      <c r="V123" s="188"/>
      <c r="W123" s="188"/>
      <c r="X123" s="188"/>
      <c r="Y123" s="188"/>
      <c r="Z123" s="188"/>
      <c r="AA123" s="188"/>
      <c r="AB123" s="188"/>
      <c r="AC123" s="188"/>
      <c r="AD123" s="188"/>
      <c r="AE123" s="188"/>
    </row>
    <row r="124" s="2" customFormat="1" ht="22.8" customHeight="1">
      <c r="A124" s="35"/>
      <c r="B124" s="36"/>
      <c r="C124" s="104" t="s">
        <v>118</v>
      </c>
      <c r="D124" s="37"/>
      <c r="E124" s="37"/>
      <c r="F124" s="37"/>
      <c r="G124" s="37"/>
      <c r="H124" s="37"/>
      <c r="I124" s="37"/>
      <c r="J124" s="195">
        <f>BK124</f>
        <v>0</v>
      </c>
      <c r="K124" s="37"/>
      <c r="L124" s="41"/>
      <c r="M124" s="100"/>
      <c r="N124" s="196"/>
      <c r="O124" s="101"/>
      <c r="P124" s="197">
        <f>P125+P164</f>
        <v>0</v>
      </c>
      <c r="Q124" s="101"/>
      <c r="R124" s="197">
        <f>R125+R164</f>
        <v>46.501779200000001</v>
      </c>
      <c r="S124" s="101"/>
      <c r="T124" s="198">
        <f>T125+T164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74</v>
      </c>
      <c r="AU124" s="14" t="s">
        <v>119</v>
      </c>
      <c r="BK124" s="199">
        <f>BK125+BK164</f>
        <v>0</v>
      </c>
    </row>
    <row r="125" s="12" customFormat="1" ht="25.92" customHeight="1">
      <c r="A125" s="12"/>
      <c r="B125" s="200"/>
      <c r="C125" s="201"/>
      <c r="D125" s="202" t="s">
        <v>74</v>
      </c>
      <c r="E125" s="203" t="s">
        <v>153</v>
      </c>
      <c r="F125" s="203" t="s">
        <v>154</v>
      </c>
      <c r="G125" s="201"/>
      <c r="H125" s="201"/>
      <c r="I125" s="204"/>
      <c r="J125" s="205">
        <f>BK125</f>
        <v>0</v>
      </c>
      <c r="K125" s="201"/>
      <c r="L125" s="206"/>
      <c r="M125" s="207"/>
      <c r="N125" s="208"/>
      <c r="O125" s="208"/>
      <c r="P125" s="209">
        <f>P126+P138+P141+P143</f>
        <v>0</v>
      </c>
      <c r="Q125" s="208"/>
      <c r="R125" s="209">
        <f>R126+R138+R141+R143</f>
        <v>46.501779200000001</v>
      </c>
      <c r="S125" s="208"/>
      <c r="T125" s="210">
        <f>T126+T138+T141+T143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1" t="s">
        <v>83</v>
      </c>
      <c r="AT125" s="212" t="s">
        <v>74</v>
      </c>
      <c r="AU125" s="212" t="s">
        <v>75</v>
      </c>
      <c r="AY125" s="211" t="s">
        <v>155</v>
      </c>
      <c r="BK125" s="213">
        <f>BK126+BK138+BK141+BK143</f>
        <v>0</v>
      </c>
    </row>
    <row r="126" s="12" customFormat="1" ht="22.8" customHeight="1">
      <c r="A126" s="12"/>
      <c r="B126" s="200"/>
      <c r="C126" s="201"/>
      <c r="D126" s="202" t="s">
        <v>74</v>
      </c>
      <c r="E126" s="214" t="s">
        <v>83</v>
      </c>
      <c r="F126" s="214" t="s">
        <v>156</v>
      </c>
      <c r="G126" s="201"/>
      <c r="H126" s="201"/>
      <c r="I126" s="204"/>
      <c r="J126" s="215">
        <f>BK126</f>
        <v>0</v>
      </c>
      <c r="K126" s="201"/>
      <c r="L126" s="206"/>
      <c r="M126" s="207"/>
      <c r="N126" s="208"/>
      <c r="O126" s="208"/>
      <c r="P126" s="209">
        <f>SUM(P127:P137)</f>
        <v>0</v>
      </c>
      <c r="Q126" s="208"/>
      <c r="R126" s="209">
        <f>SUM(R127:R137)</f>
        <v>0</v>
      </c>
      <c r="S126" s="208"/>
      <c r="T126" s="210">
        <f>SUM(T127:T137)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1" t="s">
        <v>83</v>
      </c>
      <c r="AT126" s="212" t="s">
        <v>74</v>
      </c>
      <c r="AU126" s="212" t="s">
        <v>83</v>
      </c>
      <c r="AY126" s="211" t="s">
        <v>155</v>
      </c>
      <c r="BK126" s="213">
        <f>SUM(BK127:BK137)</f>
        <v>0</v>
      </c>
    </row>
    <row r="127" s="2" customFormat="1" ht="21.75" customHeight="1">
      <c r="A127" s="35"/>
      <c r="B127" s="36"/>
      <c r="C127" s="216" t="s">
        <v>83</v>
      </c>
      <c r="D127" s="216" t="s">
        <v>157</v>
      </c>
      <c r="E127" s="217" t="s">
        <v>169</v>
      </c>
      <c r="F127" s="218" t="s">
        <v>1717</v>
      </c>
      <c r="G127" s="219" t="s">
        <v>160</v>
      </c>
      <c r="H127" s="220">
        <v>142.97200000000001</v>
      </c>
      <c r="I127" s="221"/>
      <c r="J127" s="222">
        <f>ROUND(I127*H127,2)</f>
        <v>0</v>
      </c>
      <c r="K127" s="223"/>
      <c r="L127" s="41"/>
      <c r="M127" s="224" t="s">
        <v>1</v>
      </c>
      <c r="N127" s="225" t="s">
        <v>41</v>
      </c>
      <c r="O127" s="88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161</v>
      </c>
      <c r="AT127" s="228" t="s">
        <v>157</v>
      </c>
      <c r="AU127" s="228" t="s">
        <v>162</v>
      </c>
      <c r="AY127" s="14" t="s">
        <v>155</v>
      </c>
      <c r="BE127" s="229">
        <f>IF(N127="základná",J127,0)</f>
        <v>0</v>
      </c>
      <c r="BF127" s="229">
        <f>IF(N127="znížená",J127,0)</f>
        <v>0</v>
      </c>
      <c r="BG127" s="229">
        <f>IF(N127="zákl. prenesená",J127,0)</f>
        <v>0</v>
      </c>
      <c r="BH127" s="229">
        <f>IF(N127="zníž. prenesená",J127,0)</f>
        <v>0</v>
      </c>
      <c r="BI127" s="229">
        <f>IF(N127="nulová",J127,0)</f>
        <v>0</v>
      </c>
      <c r="BJ127" s="14" t="s">
        <v>162</v>
      </c>
      <c r="BK127" s="229">
        <f>ROUND(I127*H127,2)</f>
        <v>0</v>
      </c>
      <c r="BL127" s="14" t="s">
        <v>161</v>
      </c>
      <c r="BM127" s="228" t="s">
        <v>162</v>
      </c>
    </row>
    <row r="128" s="2" customFormat="1" ht="33" customHeight="1">
      <c r="A128" s="35"/>
      <c r="B128" s="36"/>
      <c r="C128" s="216" t="s">
        <v>162</v>
      </c>
      <c r="D128" s="216" t="s">
        <v>157</v>
      </c>
      <c r="E128" s="217" t="s">
        <v>173</v>
      </c>
      <c r="F128" s="218" t="s">
        <v>1718</v>
      </c>
      <c r="G128" s="219" t="s">
        <v>160</v>
      </c>
      <c r="H128" s="220">
        <v>142.97200000000001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41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161</v>
      </c>
      <c r="AT128" s="228" t="s">
        <v>157</v>
      </c>
      <c r="AU128" s="228" t="s">
        <v>162</v>
      </c>
      <c r="AY128" s="14" t="s">
        <v>155</v>
      </c>
      <c r="BE128" s="229">
        <f>IF(N128="základná",J128,0)</f>
        <v>0</v>
      </c>
      <c r="BF128" s="229">
        <f>IF(N128="znížená",J128,0)</f>
        <v>0</v>
      </c>
      <c r="BG128" s="229">
        <f>IF(N128="zákl. prenesená",J128,0)</f>
        <v>0</v>
      </c>
      <c r="BH128" s="229">
        <f>IF(N128="zníž. prenesená",J128,0)</f>
        <v>0</v>
      </c>
      <c r="BI128" s="229">
        <f>IF(N128="nulová",J128,0)</f>
        <v>0</v>
      </c>
      <c r="BJ128" s="14" t="s">
        <v>162</v>
      </c>
      <c r="BK128" s="229">
        <f>ROUND(I128*H128,2)</f>
        <v>0</v>
      </c>
      <c r="BL128" s="14" t="s">
        <v>161</v>
      </c>
      <c r="BM128" s="228" t="s">
        <v>161</v>
      </c>
    </row>
    <row r="129" s="2" customFormat="1" ht="21.75" customHeight="1">
      <c r="A129" s="35"/>
      <c r="B129" s="36"/>
      <c r="C129" s="216" t="s">
        <v>165</v>
      </c>
      <c r="D129" s="216" t="s">
        <v>157</v>
      </c>
      <c r="E129" s="217" t="s">
        <v>1719</v>
      </c>
      <c r="F129" s="218" t="s">
        <v>1720</v>
      </c>
      <c r="G129" s="219" t="s">
        <v>160</v>
      </c>
      <c r="H129" s="220">
        <v>62.987000000000002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41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161</v>
      </c>
      <c r="AT129" s="228" t="s">
        <v>157</v>
      </c>
      <c r="AU129" s="228" t="s">
        <v>162</v>
      </c>
      <c r="AY129" s="14" t="s">
        <v>155</v>
      </c>
      <c r="BE129" s="229">
        <f>IF(N129="základná",J129,0)</f>
        <v>0</v>
      </c>
      <c r="BF129" s="229">
        <f>IF(N129="znížená",J129,0)</f>
        <v>0</v>
      </c>
      <c r="BG129" s="229">
        <f>IF(N129="zákl. prenesená",J129,0)</f>
        <v>0</v>
      </c>
      <c r="BH129" s="229">
        <f>IF(N129="zníž. prenesená",J129,0)</f>
        <v>0</v>
      </c>
      <c r="BI129" s="229">
        <f>IF(N129="nulová",J129,0)</f>
        <v>0</v>
      </c>
      <c r="BJ129" s="14" t="s">
        <v>162</v>
      </c>
      <c r="BK129" s="229">
        <f>ROUND(I129*H129,2)</f>
        <v>0</v>
      </c>
      <c r="BL129" s="14" t="s">
        <v>161</v>
      </c>
      <c r="BM129" s="228" t="s">
        <v>168</v>
      </c>
    </row>
    <row r="130" s="2" customFormat="1" ht="16.5" customHeight="1">
      <c r="A130" s="35"/>
      <c r="B130" s="36"/>
      <c r="C130" s="230" t="s">
        <v>161</v>
      </c>
      <c r="D130" s="230" t="s">
        <v>193</v>
      </c>
      <c r="E130" s="231" t="s">
        <v>1721</v>
      </c>
      <c r="F130" s="232" t="s">
        <v>1722</v>
      </c>
      <c r="G130" s="233" t="s">
        <v>196</v>
      </c>
      <c r="H130" s="234">
        <v>13.823</v>
      </c>
      <c r="I130" s="235"/>
      <c r="J130" s="236">
        <f>ROUND(I130*H130,2)</f>
        <v>0</v>
      </c>
      <c r="K130" s="237"/>
      <c r="L130" s="238"/>
      <c r="M130" s="239" t="s">
        <v>1</v>
      </c>
      <c r="N130" s="240" t="s">
        <v>41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171</v>
      </c>
      <c r="AT130" s="228" t="s">
        <v>193</v>
      </c>
      <c r="AU130" s="228" t="s">
        <v>162</v>
      </c>
      <c r="AY130" s="14" t="s">
        <v>155</v>
      </c>
      <c r="BE130" s="229">
        <f>IF(N130="základná",J130,0)</f>
        <v>0</v>
      </c>
      <c r="BF130" s="229">
        <f>IF(N130="znížená",J130,0)</f>
        <v>0</v>
      </c>
      <c r="BG130" s="229">
        <f>IF(N130="zákl. prenesená",J130,0)</f>
        <v>0</v>
      </c>
      <c r="BH130" s="229">
        <f>IF(N130="zníž. prenesená",J130,0)</f>
        <v>0</v>
      </c>
      <c r="BI130" s="229">
        <f>IF(N130="nulová",J130,0)</f>
        <v>0</v>
      </c>
      <c r="BJ130" s="14" t="s">
        <v>162</v>
      </c>
      <c r="BK130" s="229">
        <f>ROUND(I130*H130,2)</f>
        <v>0</v>
      </c>
      <c r="BL130" s="14" t="s">
        <v>161</v>
      </c>
      <c r="BM130" s="228" t="s">
        <v>171</v>
      </c>
    </row>
    <row r="131" s="2" customFormat="1" ht="21.75" customHeight="1">
      <c r="A131" s="35"/>
      <c r="B131" s="36"/>
      <c r="C131" s="216" t="s">
        <v>172</v>
      </c>
      <c r="D131" s="216" t="s">
        <v>157</v>
      </c>
      <c r="E131" s="217" t="s">
        <v>1450</v>
      </c>
      <c r="F131" s="218" t="s">
        <v>1451</v>
      </c>
      <c r="G131" s="219" t="s">
        <v>1723</v>
      </c>
      <c r="H131" s="220">
        <v>7.6769999999999996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41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161</v>
      </c>
      <c r="AT131" s="228" t="s">
        <v>157</v>
      </c>
      <c r="AU131" s="228" t="s">
        <v>162</v>
      </c>
      <c r="AY131" s="14" t="s">
        <v>155</v>
      </c>
      <c r="BE131" s="229">
        <f>IF(N131="základná",J131,0)</f>
        <v>0</v>
      </c>
      <c r="BF131" s="229">
        <f>IF(N131="znížená",J131,0)</f>
        <v>0</v>
      </c>
      <c r="BG131" s="229">
        <f>IF(N131="zákl. prenesená",J131,0)</f>
        <v>0</v>
      </c>
      <c r="BH131" s="229">
        <f>IF(N131="zníž. prenesená",J131,0)</f>
        <v>0</v>
      </c>
      <c r="BI131" s="229">
        <f>IF(N131="nulová",J131,0)</f>
        <v>0</v>
      </c>
      <c r="BJ131" s="14" t="s">
        <v>162</v>
      </c>
      <c r="BK131" s="229">
        <f>ROUND(I131*H131,2)</f>
        <v>0</v>
      </c>
      <c r="BL131" s="14" t="s">
        <v>161</v>
      </c>
      <c r="BM131" s="228" t="s">
        <v>109</v>
      </c>
    </row>
    <row r="132" s="2" customFormat="1" ht="21.75" customHeight="1">
      <c r="A132" s="35"/>
      <c r="B132" s="36"/>
      <c r="C132" s="216" t="s">
        <v>168</v>
      </c>
      <c r="D132" s="216" t="s">
        <v>157</v>
      </c>
      <c r="E132" s="217" t="s">
        <v>179</v>
      </c>
      <c r="F132" s="218" t="s">
        <v>180</v>
      </c>
      <c r="G132" s="219" t="s">
        <v>160</v>
      </c>
      <c r="H132" s="220">
        <v>72.308000000000007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41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161</v>
      </c>
      <c r="AT132" s="228" t="s">
        <v>157</v>
      </c>
      <c r="AU132" s="228" t="s">
        <v>162</v>
      </c>
      <c r="AY132" s="14" t="s">
        <v>155</v>
      </c>
      <c r="BE132" s="229">
        <f>IF(N132="základná",J132,0)</f>
        <v>0</v>
      </c>
      <c r="BF132" s="229">
        <f>IF(N132="znížená",J132,0)</f>
        <v>0</v>
      </c>
      <c r="BG132" s="229">
        <f>IF(N132="zákl. prenesená",J132,0)</f>
        <v>0</v>
      </c>
      <c r="BH132" s="229">
        <f>IF(N132="zníž. prenesená",J132,0)</f>
        <v>0</v>
      </c>
      <c r="BI132" s="229">
        <f>IF(N132="nulová",J132,0)</f>
        <v>0</v>
      </c>
      <c r="BJ132" s="14" t="s">
        <v>162</v>
      </c>
      <c r="BK132" s="229">
        <f>ROUND(I132*H132,2)</f>
        <v>0</v>
      </c>
      <c r="BL132" s="14" t="s">
        <v>161</v>
      </c>
      <c r="BM132" s="228" t="s">
        <v>177</v>
      </c>
    </row>
    <row r="133" s="2" customFormat="1" ht="33" customHeight="1">
      <c r="A133" s="35"/>
      <c r="B133" s="36"/>
      <c r="C133" s="216" t="s">
        <v>178</v>
      </c>
      <c r="D133" s="216" t="s">
        <v>157</v>
      </c>
      <c r="E133" s="217" t="s">
        <v>182</v>
      </c>
      <c r="F133" s="218" t="s">
        <v>1724</v>
      </c>
      <c r="G133" s="219" t="s">
        <v>160</v>
      </c>
      <c r="H133" s="220">
        <v>72.308000000000007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41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161</v>
      </c>
      <c r="AT133" s="228" t="s">
        <v>157</v>
      </c>
      <c r="AU133" s="228" t="s">
        <v>162</v>
      </c>
      <c r="AY133" s="14" t="s">
        <v>155</v>
      </c>
      <c r="BE133" s="229">
        <f>IF(N133="základná",J133,0)</f>
        <v>0</v>
      </c>
      <c r="BF133" s="229">
        <f>IF(N133="znížená",J133,0)</f>
        <v>0</v>
      </c>
      <c r="BG133" s="229">
        <f>IF(N133="zákl. prenesená",J133,0)</f>
        <v>0</v>
      </c>
      <c r="BH133" s="229">
        <f>IF(N133="zníž. prenesená",J133,0)</f>
        <v>0</v>
      </c>
      <c r="BI133" s="229">
        <f>IF(N133="nulová",J133,0)</f>
        <v>0</v>
      </c>
      <c r="BJ133" s="14" t="s">
        <v>162</v>
      </c>
      <c r="BK133" s="229">
        <f>ROUND(I133*H133,2)</f>
        <v>0</v>
      </c>
      <c r="BL133" s="14" t="s">
        <v>161</v>
      </c>
      <c r="BM133" s="228" t="s">
        <v>204</v>
      </c>
    </row>
    <row r="134" s="2" customFormat="1" ht="16.5" customHeight="1">
      <c r="A134" s="35"/>
      <c r="B134" s="36"/>
      <c r="C134" s="216" t="s">
        <v>171</v>
      </c>
      <c r="D134" s="216" t="s">
        <v>157</v>
      </c>
      <c r="E134" s="217" t="s">
        <v>186</v>
      </c>
      <c r="F134" s="218" t="s">
        <v>187</v>
      </c>
      <c r="G134" s="219" t="s">
        <v>160</v>
      </c>
      <c r="H134" s="220">
        <v>144.61600000000001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41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161</v>
      </c>
      <c r="AT134" s="228" t="s">
        <v>157</v>
      </c>
      <c r="AU134" s="228" t="s">
        <v>162</v>
      </c>
      <c r="AY134" s="14" t="s">
        <v>155</v>
      </c>
      <c r="BE134" s="229">
        <f>IF(N134="základná",J134,0)</f>
        <v>0</v>
      </c>
      <c r="BF134" s="229">
        <f>IF(N134="znížená",J134,0)</f>
        <v>0</v>
      </c>
      <c r="BG134" s="229">
        <f>IF(N134="zákl. prenesená",J134,0)</f>
        <v>0</v>
      </c>
      <c r="BH134" s="229">
        <f>IF(N134="zníž. prenesená",J134,0)</f>
        <v>0</v>
      </c>
      <c r="BI134" s="229">
        <f>IF(N134="nulová",J134,0)</f>
        <v>0</v>
      </c>
      <c r="BJ134" s="14" t="s">
        <v>162</v>
      </c>
      <c r="BK134" s="229">
        <f>ROUND(I134*H134,2)</f>
        <v>0</v>
      </c>
      <c r="BL134" s="14" t="s">
        <v>161</v>
      </c>
      <c r="BM134" s="228" t="s">
        <v>184</v>
      </c>
    </row>
    <row r="135" s="2" customFormat="1" ht="21.75" customHeight="1">
      <c r="A135" s="35"/>
      <c r="B135" s="36"/>
      <c r="C135" s="216" t="s">
        <v>185</v>
      </c>
      <c r="D135" s="216" t="s">
        <v>157</v>
      </c>
      <c r="E135" s="217" t="s">
        <v>198</v>
      </c>
      <c r="F135" s="218" t="s">
        <v>199</v>
      </c>
      <c r="G135" s="219" t="s">
        <v>160</v>
      </c>
      <c r="H135" s="220">
        <v>72.308000000000007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41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161</v>
      </c>
      <c r="AT135" s="228" t="s">
        <v>157</v>
      </c>
      <c r="AU135" s="228" t="s">
        <v>162</v>
      </c>
      <c r="AY135" s="14" t="s">
        <v>155</v>
      </c>
      <c r="BE135" s="229">
        <f>IF(N135="základná",J135,0)</f>
        <v>0</v>
      </c>
      <c r="BF135" s="229">
        <f>IF(N135="znížená",J135,0)</f>
        <v>0</v>
      </c>
      <c r="BG135" s="229">
        <f>IF(N135="zákl. prenesená",J135,0)</f>
        <v>0</v>
      </c>
      <c r="BH135" s="229">
        <f>IF(N135="zníž. prenesená",J135,0)</f>
        <v>0</v>
      </c>
      <c r="BI135" s="229">
        <f>IF(N135="nulová",J135,0)</f>
        <v>0</v>
      </c>
      <c r="BJ135" s="14" t="s">
        <v>162</v>
      </c>
      <c r="BK135" s="229">
        <f>ROUND(I135*H135,2)</f>
        <v>0</v>
      </c>
      <c r="BL135" s="14" t="s">
        <v>161</v>
      </c>
      <c r="BM135" s="228" t="s">
        <v>188</v>
      </c>
    </row>
    <row r="136" s="2" customFormat="1" ht="21.75" customHeight="1">
      <c r="A136" s="35"/>
      <c r="B136" s="36"/>
      <c r="C136" s="216" t="s">
        <v>109</v>
      </c>
      <c r="D136" s="216" t="s">
        <v>157</v>
      </c>
      <c r="E136" s="217" t="s">
        <v>201</v>
      </c>
      <c r="F136" s="218" t="s">
        <v>202</v>
      </c>
      <c r="G136" s="219" t="s">
        <v>160</v>
      </c>
      <c r="H136" s="220">
        <v>144.61600000000001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41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161</v>
      </c>
      <c r="AT136" s="228" t="s">
        <v>157</v>
      </c>
      <c r="AU136" s="228" t="s">
        <v>162</v>
      </c>
      <c r="AY136" s="14" t="s">
        <v>155</v>
      </c>
      <c r="BE136" s="229">
        <f>IF(N136="základná",J136,0)</f>
        <v>0</v>
      </c>
      <c r="BF136" s="229">
        <f>IF(N136="znížená",J136,0)</f>
        <v>0</v>
      </c>
      <c r="BG136" s="229">
        <f>IF(N136="zákl. prenesená",J136,0)</f>
        <v>0</v>
      </c>
      <c r="BH136" s="229">
        <f>IF(N136="zníž. prenesená",J136,0)</f>
        <v>0</v>
      </c>
      <c r="BI136" s="229">
        <f>IF(N136="nulová",J136,0)</f>
        <v>0</v>
      </c>
      <c r="BJ136" s="14" t="s">
        <v>162</v>
      </c>
      <c r="BK136" s="229">
        <f>ROUND(I136*H136,2)</f>
        <v>0</v>
      </c>
      <c r="BL136" s="14" t="s">
        <v>161</v>
      </c>
      <c r="BM136" s="228" t="s">
        <v>7</v>
      </c>
    </row>
    <row r="137" s="2" customFormat="1" ht="21.75" customHeight="1">
      <c r="A137" s="35"/>
      <c r="B137" s="36"/>
      <c r="C137" s="216" t="s">
        <v>192</v>
      </c>
      <c r="D137" s="216" t="s">
        <v>157</v>
      </c>
      <c r="E137" s="217" t="s">
        <v>205</v>
      </c>
      <c r="F137" s="218" t="s">
        <v>206</v>
      </c>
      <c r="G137" s="219" t="s">
        <v>196</v>
      </c>
      <c r="H137" s="220">
        <v>115.69199999999999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41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161</v>
      </c>
      <c r="AT137" s="228" t="s">
        <v>157</v>
      </c>
      <c r="AU137" s="228" t="s">
        <v>162</v>
      </c>
      <c r="AY137" s="14" t="s">
        <v>155</v>
      </c>
      <c r="BE137" s="229">
        <f>IF(N137="základná",J137,0)</f>
        <v>0</v>
      </c>
      <c r="BF137" s="229">
        <f>IF(N137="znížená",J137,0)</f>
        <v>0</v>
      </c>
      <c r="BG137" s="229">
        <f>IF(N137="zákl. prenesená",J137,0)</f>
        <v>0</v>
      </c>
      <c r="BH137" s="229">
        <f>IF(N137="zníž. prenesená",J137,0)</f>
        <v>0</v>
      </c>
      <c r="BI137" s="229">
        <f>IF(N137="nulová",J137,0)</f>
        <v>0</v>
      </c>
      <c r="BJ137" s="14" t="s">
        <v>162</v>
      </c>
      <c r="BK137" s="229">
        <f>ROUND(I137*H137,2)</f>
        <v>0</v>
      </c>
      <c r="BL137" s="14" t="s">
        <v>161</v>
      </c>
      <c r="BM137" s="228" t="s">
        <v>203</v>
      </c>
    </row>
    <row r="138" s="12" customFormat="1" ht="22.8" customHeight="1">
      <c r="A138" s="12"/>
      <c r="B138" s="200"/>
      <c r="C138" s="201"/>
      <c r="D138" s="202" t="s">
        <v>74</v>
      </c>
      <c r="E138" s="214" t="s">
        <v>162</v>
      </c>
      <c r="F138" s="214" t="s">
        <v>208</v>
      </c>
      <c r="G138" s="201"/>
      <c r="H138" s="201"/>
      <c r="I138" s="204"/>
      <c r="J138" s="215">
        <f>BK138</f>
        <v>0</v>
      </c>
      <c r="K138" s="201"/>
      <c r="L138" s="206"/>
      <c r="M138" s="207"/>
      <c r="N138" s="208"/>
      <c r="O138" s="208"/>
      <c r="P138" s="209">
        <f>SUM(P139:P140)</f>
        <v>0</v>
      </c>
      <c r="Q138" s="208"/>
      <c r="R138" s="209">
        <f>SUM(R139:R140)</f>
        <v>30.287191999999997</v>
      </c>
      <c r="S138" s="208"/>
      <c r="T138" s="210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1" t="s">
        <v>83</v>
      </c>
      <c r="AT138" s="212" t="s">
        <v>74</v>
      </c>
      <c r="AU138" s="212" t="s">
        <v>83</v>
      </c>
      <c r="AY138" s="211" t="s">
        <v>155</v>
      </c>
      <c r="BK138" s="213">
        <f>SUM(BK139:BK140)</f>
        <v>0</v>
      </c>
    </row>
    <row r="139" s="2" customFormat="1" ht="21.75" customHeight="1">
      <c r="A139" s="35"/>
      <c r="B139" s="36"/>
      <c r="C139" s="216" t="s">
        <v>177</v>
      </c>
      <c r="D139" s="216" t="s">
        <v>157</v>
      </c>
      <c r="E139" s="217" t="s">
        <v>210</v>
      </c>
      <c r="F139" s="218" t="s">
        <v>211</v>
      </c>
      <c r="G139" s="219" t="s">
        <v>160</v>
      </c>
      <c r="H139" s="220">
        <v>7.1029999999999998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41</v>
      </c>
      <c r="O139" s="88"/>
      <c r="P139" s="226">
        <f>O139*H139</f>
        <v>0</v>
      </c>
      <c r="Q139" s="226">
        <v>2.0699999999999998</v>
      </c>
      <c r="R139" s="226">
        <f>Q139*H139</f>
        <v>14.703209999999999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161</v>
      </c>
      <c r="AT139" s="228" t="s">
        <v>157</v>
      </c>
      <c r="AU139" s="228" t="s">
        <v>162</v>
      </c>
      <c r="AY139" s="14" t="s">
        <v>155</v>
      </c>
      <c r="BE139" s="229">
        <f>IF(N139="základná",J139,0)</f>
        <v>0</v>
      </c>
      <c r="BF139" s="229">
        <f>IF(N139="znížená",J139,0)</f>
        <v>0</v>
      </c>
      <c r="BG139" s="229">
        <f>IF(N139="zákl. prenesená",J139,0)</f>
        <v>0</v>
      </c>
      <c r="BH139" s="229">
        <f>IF(N139="zníž. prenesená",J139,0)</f>
        <v>0</v>
      </c>
      <c r="BI139" s="229">
        <f>IF(N139="nulová",J139,0)</f>
        <v>0</v>
      </c>
      <c r="BJ139" s="14" t="s">
        <v>162</v>
      </c>
      <c r="BK139" s="229">
        <f>ROUND(I139*H139,2)</f>
        <v>0</v>
      </c>
      <c r="BL139" s="14" t="s">
        <v>161</v>
      </c>
      <c r="BM139" s="228" t="s">
        <v>207</v>
      </c>
    </row>
    <row r="140" s="2" customFormat="1" ht="16.5" customHeight="1">
      <c r="A140" s="35"/>
      <c r="B140" s="36"/>
      <c r="C140" s="216" t="s">
        <v>200</v>
      </c>
      <c r="D140" s="216" t="s">
        <v>157</v>
      </c>
      <c r="E140" s="217" t="s">
        <v>282</v>
      </c>
      <c r="F140" s="218" t="s">
        <v>283</v>
      </c>
      <c r="G140" s="219" t="s">
        <v>160</v>
      </c>
      <c r="H140" s="220">
        <v>7.1029999999999998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41</v>
      </c>
      <c r="O140" s="88"/>
      <c r="P140" s="226">
        <f>O140*H140</f>
        <v>0</v>
      </c>
      <c r="Q140" s="226">
        <v>2.194</v>
      </c>
      <c r="R140" s="226">
        <f>Q140*H140</f>
        <v>15.583981999999999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161</v>
      </c>
      <c r="AT140" s="228" t="s">
        <v>157</v>
      </c>
      <c r="AU140" s="228" t="s">
        <v>162</v>
      </c>
      <c r="AY140" s="14" t="s">
        <v>155</v>
      </c>
      <c r="BE140" s="229">
        <f>IF(N140="základná",J140,0)</f>
        <v>0</v>
      </c>
      <c r="BF140" s="229">
        <f>IF(N140="znížená",J140,0)</f>
        <v>0</v>
      </c>
      <c r="BG140" s="229">
        <f>IF(N140="zákl. prenesená",J140,0)</f>
        <v>0</v>
      </c>
      <c r="BH140" s="229">
        <f>IF(N140="zníž. prenesená",J140,0)</f>
        <v>0</v>
      </c>
      <c r="BI140" s="229">
        <f>IF(N140="nulová",J140,0)</f>
        <v>0</v>
      </c>
      <c r="BJ140" s="14" t="s">
        <v>162</v>
      </c>
      <c r="BK140" s="229">
        <f>ROUND(I140*H140,2)</f>
        <v>0</v>
      </c>
      <c r="BL140" s="14" t="s">
        <v>161</v>
      </c>
      <c r="BM140" s="228" t="s">
        <v>212</v>
      </c>
    </row>
    <row r="141" s="12" customFormat="1" ht="22.8" customHeight="1">
      <c r="A141" s="12"/>
      <c r="B141" s="200"/>
      <c r="C141" s="201"/>
      <c r="D141" s="202" t="s">
        <v>74</v>
      </c>
      <c r="E141" s="214" t="s">
        <v>165</v>
      </c>
      <c r="F141" s="214" t="s">
        <v>285</v>
      </c>
      <c r="G141" s="201"/>
      <c r="H141" s="201"/>
      <c r="I141" s="204"/>
      <c r="J141" s="215">
        <f>BK141</f>
        <v>0</v>
      </c>
      <c r="K141" s="201"/>
      <c r="L141" s="206"/>
      <c r="M141" s="207"/>
      <c r="N141" s="208"/>
      <c r="O141" s="208"/>
      <c r="P141" s="209">
        <f>P142</f>
        <v>0</v>
      </c>
      <c r="Q141" s="208"/>
      <c r="R141" s="209">
        <f>R142</f>
        <v>16.2145872</v>
      </c>
      <c r="S141" s="208"/>
      <c r="T141" s="210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1" t="s">
        <v>83</v>
      </c>
      <c r="AT141" s="212" t="s">
        <v>74</v>
      </c>
      <c r="AU141" s="212" t="s">
        <v>83</v>
      </c>
      <c r="AY141" s="211" t="s">
        <v>155</v>
      </c>
      <c r="BK141" s="213">
        <f>BK142</f>
        <v>0</v>
      </c>
    </row>
    <row r="142" s="2" customFormat="1" ht="21.75" customHeight="1">
      <c r="A142" s="35"/>
      <c r="B142" s="36"/>
      <c r="C142" s="216" t="s">
        <v>204</v>
      </c>
      <c r="D142" s="216" t="s">
        <v>157</v>
      </c>
      <c r="E142" s="217" t="s">
        <v>1725</v>
      </c>
      <c r="F142" s="218" t="s">
        <v>1726</v>
      </c>
      <c r="G142" s="219" t="s">
        <v>219</v>
      </c>
      <c r="H142" s="220">
        <v>52.079999999999998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41</v>
      </c>
      <c r="O142" s="88"/>
      <c r="P142" s="226">
        <f>O142*H142</f>
        <v>0</v>
      </c>
      <c r="Q142" s="226">
        <v>0.31134000000000001</v>
      </c>
      <c r="R142" s="226">
        <f>Q142*H142</f>
        <v>16.2145872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161</v>
      </c>
      <c r="AT142" s="228" t="s">
        <v>157</v>
      </c>
      <c r="AU142" s="228" t="s">
        <v>162</v>
      </c>
      <c r="AY142" s="14" t="s">
        <v>155</v>
      </c>
      <c r="BE142" s="229">
        <f>IF(N142="základná",J142,0)</f>
        <v>0</v>
      </c>
      <c r="BF142" s="229">
        <f>IF(N142="znížená",J142,0)</f>
        <v>0</v>
      </c>
      <c r="BG142" s="229">
        <f>IF(N142="zákl. prenesená",J142,0)</f>
        <v>0</v>
      </c>
      <c r="BH142" s="229">
        <f>IF(N142="zníž. prenesená",J142,0)</f>
        <v>0</v>
      </c>
      <c r="BI142" s="229">
        <f>IF(N142="nulová",J142,0)</f>
        <v>0</v>
      </c>
      <c r="BJ142" s="14" t="s">
        <v>162</v>
      </c>
      <c r="BK142" s="229">
        <f>ROUND(I142*H142,2)</f>
        <v>0</v>
      </c>
      <c r="BL142" s="14" t="s">
        <v>161</v>
      </c>
      <c r="BM142" s="228" t="s">
        <v>215</v>
      </c>
    </row>
    <row r="143" s="12" customFormat="1" ht="22.8" customHeight="1">
      <c r="A143" s="12"/>
      <c r="B143" s="200"/>
      <c r="C143" s="201"/>
      <c r="D143" s="202" t="s">
        <v>74</v>
      </c>
      <c r="E143" s="214" t="s">
        <v>171</v>
      </c>
      <c r="F143" s="214" t="s">
        <v>801</v>
      </c>
      <c r="G143" s="201"/>
      <c r="H143" s="201"/>
      <c r="I143" s="204"/>
      <c r="J143" s="215">
        <f>BK143</f>
        <v>0</v>
      </c>
      <c r="K143" s="201"/>
      <c r="L143" s="206"/>
      <c r="M143" s="207"/>
      <c r="N143" s="208"/>
      <c r="O143" s="208"/>
      <c r="P143" s="209">
        <f>SUM(P144:P163)</f>
        <v>0</v>
      </c>
      <c r="Q143" s="208"/>
      <c r="R143" s="209">
        <f>SUM(R144:R163)</f>
        <v>0</v>
      </c>
      <c r="S143" s="208"/>
      <c r="T143" s="210">
        <f>SUM(T144:T163)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1" t="s">
        <v>83</v>
      </c>
      <c r="AT143" s="212" t="s">
        <v>74</v>
      </c>
      <c r="AU143" s="212" t="s">
        <v>83</v>
      </c>
      <c r="AY143" s="211" t="s">
        <v>155</v>
      </c>
      <c r="BK143" s="213">
        <f>SUM(BK144:BK163)</f>
        <v>0</v>
      </c>
    </row>
    <row r="144" s="2" customFormat="1" ht="21.75" customHeight="1">
      <c r="A144" s="35"/>
      <c r="B144" s="36"/>
      <c r="C144" s="216" t="s">
        <v>209</v>
      </c>
      <c r="D144" s="216" t="s">
        <v>157</v>
      </c>
      <c r="E144" s="217" t="s">
        <v>1727</v>
      </c>
      <c r="F144" s="218" t="s">
        <v>1728</v>
      </c>
      <c r="G144" s="219" t="s">
        <v>443</v>
      </c>
      <c r="H144" s="220">
        <v>78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41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161</v>
      </c>
      <c r="AT144" s="228" t="s">
        <v>157</v>
      </c>
      <c r="AU144" s="228" t="s">
        <v>162</v>
      </c>
      <c r="AY144" s="14" t="s">
        <v>155</v>
      </c>
      <c r="BE144" s="229">
        <f>IF(N144="základná",J144,0)</f>
        <v>0</v>
      </c>
      <c r="BF144" s="229">
        <f>IF(N144="znížená",J144,0)</f>
        <v>0</v>
      </c>
      <c r="BG144" s="229">
        <f>IF(N144="zákl. prenesená",J144,0)</f>
        <v>0</v>
      </c>
      <c r="BH144" s="229">
        <f>IF(N144="zníž. prenesená",J144,0)</f>
        <v>0</v>
      </c>
      <c r="BI144" s="229">
        <f>IF(N144="nulová",J144,0)</f>
        <v>0</v>
      </c>
      <c r="BJ144" s="14" t="s">
        <v>162</v>
      </c>
      <c r="BK144" s="229">
        <f>ROUND(I144*H144,2)</f>
        <v>0</v>
      </c>
      <c r="BL144" s="14" t="s">
        <v>161</v>
      </c>
      <c r="BM144" s="228" t="s">
        <v>1729</v>
      </c>
    </row>
    <row r="145" s="2" customFormat="1" ht="16.5" customHeight="1">
      <c r="A145" s="35"/>
      <c r="B145" s="36"/>
      <c r="C145" s="216" t="s">
        <v>184</v>
      </c>
      <c r="D145" s="216" t="s">
        <v>157</v>
      </c>
      <c r="E145" s="217" t="s">
        <v>1730</v>
      </c>
      <c r="F145" s="218" t="s">
        <v>1731</v>
      </c>
      <c r="G145" s="219" t="s">
        <v>237</v>
      </c>
      <c r="H145" s="220">
        <v>6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41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161</v>
      </c>
      <c r="AT145" s="228" t="s">
        <v>157</v>
      </c>
      <c r="AU145" s="228" t="s">
        <v>162</v>
      </c>
      <c r="AY145" s="14" t="s">
        <v>155</v>
      </c>
      <c r="BE145" s="229">
        <f>IF(N145="základná",J145,0)</f>
        <v>0</v>
      </c>
      <c r="BF145" s="229">
        <f>IF(N145="znížená",J145,0)</f>
        <v>0</v>
      </c>
      <c r="BG145" s="229">
        <f>IF(N145="zákl. prenesená",J145,0)</f>
        <v>0</v>
      </c>
      <c r="BH145" s="229">
        <f>IF(N145="zníž. prenesená",J145,0)</f>
        <v>0</v>
      </c>
      <c r="BI145" s="229">
        <f>IF(N145="nulová",J145,0)</f>
        <v>0</v>
      </c>
      <c r="BJ145" s="14" t="s">
        <v>162</v>
      </c>
      <c r="BK145" s="229">
        <f>ROUND(I145*H145,2)</f>
        <v>0</v>
      </c>
      <c r="BL145" s="14" t="s">
        <v>161</v>
      </c>
      <c r="BM145" s="228" t="s">
        <v>1732</v>
      </c>
    </row>
    <row r="146" s="2" customFormat="1" ht="21.75" customHeight="1">
      <c r="A146" s="35"/>
      <c r="B146" s="36"/>
      <c r="C146" s="230" t="s">
        <v>216</v>
      </c>
      <c r="D146" s="230" t="s">
        <v>193</v>
      </c>
      <c r="E146" s="231" t="s">
        <v>1733</v>
      </c>
      <c r="F146" s="232" t="s">
        <v>1734</v>
      </c>
      <c r="G146" s="233" t="s">
        <v>237</v>
      </c>
      <c r="H146" s="234">
        <v>6</v>
      </c>
      <c r="I146" s="235"/>
      <c r="J146" s="236">
        <f>ROUND(I146*H146,2)</f>
        <v>0</v>
      </c>
      <c r="K146" s="237"/>
      <c r="L146" s="238"/>
      <c r="M146" s="239" t="s">
        <v>1</v>
      </c>
      <c r="N146" s="240" t="s">
        <v>41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171</v>
      </c>
      <c r="AT146" s="228" t="s">
        <v>193</v>
      </c>
      <c r="AU146" s="228" t="s">
        <v>162</v>
      </c>
      <c r="AY146" s="14" t="s">
        <v>155</v>
      </c>
      <c r="BE146" s="229">
        <f>IF(N146="základná",J146,0)</f>
        <v>0</v>
      </c>
      <c r="BF146" s="229">
        <f>IF(N146="znížená",J146,0)</f>
        <v>0</v>
      </c>
      <c r="BG146" s="229">
        <f>IF(N146="zákl. prenesená",J146,0)</f>
        <v>0</v>
      </c>
      <c r="BH146" s="229">
        <f>IF(N146="zníž. prenesená",J146,0)</f>
        <v>0</v>
      </c>
      <c r="BI146" s="229">
        <f>IF(N146="nulová",J146,0)</f>
        <v>0</v>
      </c>
      <c r="BJ146" s="14" t="s">
        <v>162</v>
      </c>
      <c r="BK146" s="229">
        <f>ROUND(I146*H146,2)</f>
        <v>0</v>
      </c>
      <c r="BL146" s="14" t="s">
        <v>161</v>
      </c>
      <c r="BM146" s="228" t="s">
        <v>1735</v>
      </c>
    </row>
    <row r="147" s="2" customFormat="1" ht="33" customHeight="1">
      <c r="A147" s="35"/>
      <c r="B147" s="36"/>
      <c r="C147" s="230" t="s">
        <v>188</v>
      </c>
      <c r="D147" s="230" t="s">
        <v>193</v>
      </c>
      <c r="E147" s="231" t="s">
        <v>1736</v>
      </c>
      <c r="F147" s="232" t="s">
        <v>1737</v>
      </c>
      <c r="G147" s="233" t="s">
        <v>237</v>
      </c>
      <c r="H147" s="234">
        <v>15.6</v>
      </c>
      <c r="I147" s="235"/>
      <c r="J147" s="236">
        <f>ROUND(I147*H147,2)</f>
        <v>0</v>
      </c>
      <c r="K147" s="237"/>
      <c r="L147" s="238"/>
      <c r="M147" s="239" t="s">
        <v>1</v>
      </c>
      <c r="N147" s="240" t="s">
        <v>41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171</v>
      </c>
      <c r="AT147" s="228" t="s">
        <v>193</v>
      </c>
      <c r="AU147" s="228" t="s">
        <v>162</v>
      </c>
      <c r="AY147" s="14" t="s">
        <v>155</v>
      </c>
      <c r="BE147" s="229">
        <f>IF(N147="základná",J147,0)</f>
        <v>0</v>
      </c>
      <c r="BF147" s="229">
        <f>IF(N147="znížená",J147,0)</f>
        <v>0</v>
      </c>
      <c r="BG147" s="229">
        <f>IF(N147="zákl. prenesená",J147,0)</f>
        <v>0</v>
      </c>
      <c r="BH147" s="229">
        <f>IF(N147="zníž. prenesená",J147,0)</f>
        <v>0</v>
      </c>
      <c r="BI147" s="229">
        <f>IF(N147="nulová",J147,0)</f>
        <v>0</v>
      </c>
      <c r="BJ147" s="14" t="s">
        <v>162</v>
      </c>
      <c r="BK147" s="229">
        <f>ROUND(I147*H147,2)</f>
        <v>0</v>
      </c>
      <c r="BL147" s="14" t="s">
        <v>161</v>
      </c>
      <c r="BM147" s="228" t="s">
        <v>1738</v>
      </c>
    </row>
    <row r="148" s="2" customFormat="1" ht="21.75" customHeight="1">
      <c r="A148" s="35"/>
      <c r="B148" s="36"/>
      <c r="C148" s="216" t="s">
        <v>224</v>
      </c>
      <c r="D148" s="216" t="s">
        <v>157</v>
      </c>
      <c r="E148" s="217" t="s">
        <v>1739</v>
      </c>
      <c r="F148" s="218" t="s">
        <v>1740</v>
      </c>
      <c r="G148" s="219" t="s">
        <v>237</v>
      </c>
      <c r="H148" s="220">
        <v>1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41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161</v>
      </c>
      <c r="AT148" s="228" t="s">
        <v>157</v>
      </c>
      <c r="AU148" s="228" t="s">
        <v>162</v>
      </c>
      <c r="AY148" s="14" t="s">
        <v>155</v>
      </c>
      <c r="BE148" s="229">
        <f>IF(N148="základná",J148,0)</f>
        <v>0</v>
      </c>
      <c r="BF148" s="229">
        <f>IF(N148="znížená",J148,0)</f>
        <v>0</v>
      </c>
      <c r="BG148" s="229">
        <f>IF(N148="zákl. prenesená",J148,0)</f>
        <v>0</v>
      </c>
      <c r="BH148" s="229">
        <f>IF(N148="zníž. prenesená",J148,0)</f>
        <v>0</v>
      </c>
      <c r="BI148" s="229">
        <f>IF(N148="nulová",J148,0)</f>
        <v>0</v>
      </c>
      <c r="BJ148" s="14" t="s">
        <v>162</v>
      </c>
      <c r="BK148" s="229">
        <f>ROUND(I148*H148,2)</f>
        <v>0</v>
      </c>
      <c r="BL148" s="14" t="s">
        <v>161</v>
      </c>
      <c r="BM148" s="228" t="s">
        <v>1741</v>
      </c>
    </row>
    <row r="149" s="2" customFormat="1" ht="33" customHeight="1">
      <c r="A149" s="35"/>
      <c r="B149" s="36"/>
      <c r="C149" s="230" t="s">
        <v>7</v>
      </c>
      <c r="D149" s="230" t="s">
        <v>193</v>
      </c>
      <c r="E149" s="231" t="s">
        <v>1742</v>
      </c>
      <c r="F149" s="232" t="s">
        <v>1743</v>
      </c>
      <c r="G149" s="233" t="s">
        <v>237</v>
      </c>
      <c r="H149" s="234">
        <v>1</v>
      </c>
      <c r="I149" s="235"/>
      <c r="J149" s="236">
        <f>ROUND(I149*H149,2)</f>
        <v>0</v>
      </c>
      <c r="K149" s="237"/>
      <c r="L149" s="238"/>
      <c r="M149" s="239" t="s">
        <v>1</v>
      </c>
      <c r="N149" s="240" t="s">
        <v>41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171</v>
      </c>
      <c r="AT149" s="228" t="s">
        <v>193</v>
      </c>
      <c r="AU149" s="228" t="s">
        <v>162</v>
      </c>
      <c r="AY149" s="14" t="s">
        <v>155</v>
      </c>
      <c r="BE149" s="229">
        <f>IF(N149="základná",J149,0)</f>
        <v>0</v>
      </c>
      <c r="BF149" s="229">
        <f>IF(N149="znížená",J149,0)</f>
        <v>0</v>
      </c>
      <c r="BG149" s="229">
        <f>IF(N149="zákl. prenesená",J149,0)</f>
        <v>0</v>
      </c>
      <c r="BH149" s="229">
        <f>IF(N149="zníž. prenesená",J149,0)</f>
        <v>0</v>
      </c>
      <c r="BI149" s="229">
        <f>IF(N149="nulová",J149,0)</f>
        <v>0</v>
      </c>
      <c r="BJ149" s="14" t="s">
        <v>162</v>
      </c>
      <c r="BK149" s="229">
        <f>ROUND(I149*H149,2)</f>
        <v>0</v>
      </c>
      <c r="BL149" s="14" t="s">
        <v>161</v>
      </c>
      <c r="BM149" s="228" t="s">
        <v>1744</v>
      </c>
    </row>
    <row r="150" s="2" customFormat="1" ht="33" customHeight="1">
      <c r="A150" s="35"/>
      <c r="B150" s="36"/>
      <c r="C150" s="216" t="s">
        <v>231</v>
      </c>
      <c r="D150" s="216" t="s">
        <v>157</v>
      </c>
      <c r="E150" s="217" t="s">
        <v>1745</v>
      </c>
      <c r="F150" s="218" t="s">
        <v>1746</v>
      </c>
      <c r="G150" s="219" t="s">
        <v>237</v>
      </c>
      <c r="H150" s="220">
        <v>1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41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161</v>
      </c>
      <c r="AT150" s="228" t="s">
        <v>157</v>
      </c>
      <c r="AU150" s="228" t="s">
        <v>162</v>
      </c>
      <c r="AY150" s="14" t="s">
        <v>155</v>
      </c>
      <c r="BE150" s="229">
        <f>IF(N150="základná",J150,0)</f>
        <v>0</v>
      </c>
      <c r="BF150" s="229">
        <f>IF(N150="znížená",J150,0)</f>
        <v>0</v>
      </c>
      <c r="BG150" s="229">
        <f>IF(N150="zákl. prenesená",J150,0)</f>
        <v>0</v>
      </c>
      <c r="BH150" s="229">
        <f>IF(N150="zníž. prenesená",J150,0)</f>
        <v>0</v>
      </c>
      <c r="BI150" s="229">
        <f>IF(N150="nulová",J150,0)</f>
        <v>0</v>
      </c>
      <c r="BJ150" s="14" t="s">
        <v>162</v>
      </c>
      <c r="BK150" s="229">
        <f>ROUND(I150*H150,2)</f>
        <v>0</v>
      </c>
      <c r="BL150" s="14" t="s">
        <v>161</v>
      </c>
      <c r="BM150" s="228" t="s">
        <v>1747</v>
      </c>
    </row>
    <row r="151" s="2" customFormat="1" ht="21.75" customHeight="1">
      <c r="A151" s="35"/>
      <c r="B151" s="36"/>
      <c r="C151" s="230" t="s">
        <v>203</v>
      </c>
      <c r="D151" s="230" t="s">
        <v>193</v>
      </c>
      <c r="E151" s="231" t="s">
        <v>1748</v>
      </c>
      <c r="F151" s="232" t="s">
        <v>1749</v>
      </c>
      <c r="G151" s="233" t="s">
        <v>237</v>
      </c>
      <c r="H151" s="234">
        <v>5</v>
      </c>
      <c r="I151" s="235"/>
      <c r="J151" s="236">
        <f>ROUND(I151*H151,2)</f>
        <v>0</v>
      </c>
      <c r="K151" s="237"/>
      <c r="L151" s="238"/>
      <c r="M151" s="239" t="s">
        <v>1</v>
      </c>
      <c r="N151" s="240" t="s">
        <v>41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171</v>
      </c>
      <c r="AT151" s="228" t="s">
        <v>193</v>
      </c>
      <c r="AU151" s="228" t="s">
        <v>162</v>
      </c>
      <c r="AY151" s="14" t="s">
        <v>155</v>
      </c>
      <c r="BE151" s="229">
        <f>IF(N151="základná",J151,0)</f>
        <v>0</v>
      </c>
      <c r="BF151" s="229">
        <f>IF(N151="znížená",J151,0)</f>
        <v>0</v>
      </c>
      <c r="BG151" s="229">
        <f>IF(N151="zákl. prenesená",J151,0)</f>
        <v>0</v>
      </c>
      <c r="BH151" s="229">
        <f>IF(N151="zníž. prenesená",J151,0)</f>
        <v>0</v>
      </c>
      <c r="BI151" s="229">
        <f>IF(N151="nulová",J151,0)</f>
        <v>0</v>
      </c>
      <c r="BJ151" s="14" t="s">
        <v>162</v>
      </c>
      <c r="BK151" s="229">
        <f>ROUND(I151*H151,2)</f>
        <v>0</v>
      </c>
      <c r="BL151" s="14" t="s">
        <v>161</v>
      </c>
      <c r="BM151" s="228" t="s">
        <v>1750</v>
      </c>
    </row>
    <row r="152" s="2" customFormat="1" ht="21.75" customHeight="1">
      <c r="A152" s="35"/>
      <c r="B152" s="36"/>
      <c r="C152" s="230" t="s">
        <v>239</v>
      </c>
      <c r="D152" s="230" t="s">
        <v>193</v>
      </c>
      <c r="E152" s="231" t="s">
        <v>1751</v>
      </c>
      <c r="F152" s="232" t="s">
        <v>1752</v>
      </c>
      <c r="G152" s="233" t="s">
        <v>237</v>
      </c>
      <c r="H152" s="234">
        <v>5</v>
      </c>
      <c r="I152" s="235"/>
      <c r="J152" s="236">
        <f>ROUND(I152*H152,2)</f>
        <v>0</v>
      </c>
      <c r="K152" s="237"/>
      <c r="L152" s="238"/>
      <c r="M152" s="239" t="s">
        <v>1</v>
      </c>
      <c r="N152" s="240" t="s">
        <v>41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171</v>
      </c>
      <c r="AT152" s="228" t="s">
        <v>193</v>
      </c>
      <c r="AU152" s="228" t="s">
        <v>162</v>
      </c>
      <c r="AY152" s="14" t="s">
        <v>155</v>
      </c>
      <c r="BE152" s="229">
        <f>IF(N152="základná",J152,0)</f>
        <v>0</v>
      </c>
      <c r="BF152" s="229">
        <f>IF(N152="znížená",J152,0)</f>
        <v>0</v>
      </c>
      <c r="BG152" s="229">
        <f>IF(N152="zákl. prenesená",J152,0)</f>
        <v>0</v>
      </c>
      <c r="BH152" s="229">
        <f>IF(N152="zníž. prenesená",J152,0)</f>
        <v>0</v>
      </c>
      <c r="BI152" s="229">
        <f>IF(N152="nulová",J152,0)</f>
        <v>0</v>
      </c>
      <c r="BJ152" s="14" t="s">
        <v>162</v>
      </c>
      <c r="BK152" s="229">
        <f>ROUND(I152*H152,2)</f>
        <v>0</v>
      </c>
      <c r="BL152" s="14" t="s">
        <v>161</v>
      </c>
      <c r="BM152" s="228" t="s">
        <v>1753</v>
      </c>
    </row>
    <row r="153" s="2" customFormat="1" ht="21.75" customHeight="1">
      <c r="A153" s="35"/>
      <c r="B153" s="36"/>
      <c r="C153" s="230" t="s">
        <v>207</v>
      </c>
      <c r="D153" s="230" t="s">
        <v>193</v>
      </c>
      <c r="E153" s="231" t="s">
        <v>1754</v>
      </c>
      <c r="F153" s="232" t="s">
        <v>1755</v>
      </c>
      <c r="G153" s="233" t="s">
        <v>237</v>
      </c>
      <c r="H153" s="234">
        <v>1</v>
      </c>
      <c r="I153" s="235"/>
      <c r="J153" s="236">
        <f>ROUND(I153*H153,2)</f>
        <v>0</v>
      </c>
      <c r="K153" s="237"/>
      <c r="L153" s="238"/>
      <c r="M153" s="239" t="s">
        <v>1</v>
      </c>
      <c r="N153" s="240" t="s">
        <v>41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171</v>
      </c>
      <c r="AT153" s="228" t="s">
        <v>193</v>
      </c>
      <c r="AU153" s="228" t="s">
        <v>162</v>
      </c>
      <c r="AY153" s="14" t="s">
        <v>155</v>
      </c>
      <c r="BE153" s="229">
        <f>IF(N153="základná",J153,0)</f>
        <v>0</v>
      </c>
      <c r="BF153" s="229">
        <f>IF(N153="znížená",J153,0)</f>
        <v>0</v>
      </c>
      <c r="BG153" s="229">
        <f>IF(N153="zákl. prenesená",J153,0)</f>
        <v>0</v>
      </c>
      <c r="BH153" s="229">
        <f>IF(N153="zníž. prenesená",J153,0)</f>
        <v>0</v>
      </c>
      <c r="BI153" s="229">
        <f>IF(N153="nulová",J153,0)</f>
        <v>0</v>
      </c>
      <c r="BJ153" s="14" t="s">
        <v>162</v>
      </c>
      <c r="BK153" s="229">
        <f>ROUND(I153*H153,2)</f>
        <v>0</v>
      </c>
      <c r="BL153" s="14" t="s">
        <v>161</v>
      </c>
      <c r="BM153" s="228" t="s">
        <v>1756</v>
      </c>
    </row>
    <row r="154" s="2" customFormat="1" ht="16.5" customHeight="1">
      <c r="A154" s="35"/>
      <c r="B154" s="36"/>
      <c r="C154" s="230" t="s">
        <v>246</v>
      </c>
      <c r="D154" s="230" t="s">
        <v>193</v>
      </c>
      <c r="E154" s="231" t="s">
        <v>1757</v>
      </c>
      <c r="F154" s="232" t="s">
        <v>1758</v>
      </c>
      <c r="G154" s="233" t="s">
        <v>237</v>
      </c>
      <c r="H154" s="234">
        <v>25</v>
      </c>
      <c r="I154" s="235"/>
      <c r="J154" s="236">
        <f>ROUND(I154*H154,2)</f>
        <v>0</v>
      </c>
      <c r="K154" s="237"/>
      <c r="L154" s="238"/>
      <c r="M154" s="239" t="s">
        <v>1</v>
      </c>
      <c r="N154" s="240" t="s">
        <v>41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171</v>
      </c>
      <c r="AT154" s="228" t="s">
        <v>193</v>
      </c>
      <c r="AU154" s="228" t="s">
        <v>162</v>
      </c>
      <c r="AY154" s="14" t="s">
        <v>155</v>
      </c>
      <c r="BE154" s="229">
        <f>IF(N154="základná",J154,0)</f>
        <v>0</v>
      </c>
      <c r="BF154" s="229">
        <f>IF(N154="znížená",J154,0)</f>
        <v>0</v>
      </c>
      <c r="BG154" s="229">
        <f>IF(N154="zákl. prenesená",J154,0)</f>
        <v>0</v>
      </c>
      <c r="BH154" s="229">
        <f>IF(N154="zníž. prenesená",J154,0)</f>
        <v>0</v>
      </c>
      <c r="BI154" s="229">
        <f>IF(N154="nulová",J154,0)</f>
        <v>0</v>
      </c>
      <c r="BJ154" s="14" t="s">
        <v>162</v>
      </c>
      <c r="BK154" s="229">
        <f>ROUND(I154*H154,2)</f>
        <v>0</v>
      </c>
      <c r="BL154" s="14" t="s">
        <v>161</v>
      </c>
      <c r="BM154" s="228" t="s">
        <v>1759</v>
      </c>
    </row>
    <row r="155" s="2" customFormat="1" ht="21.75" customHeight="1">
      <c r="A155" s="35"/>
      <c r="B155" s="36"/>
      <c r="C155" s="216" t="s">
        <v>212</v>
      </c>
      <c r="D155" s="216" t="s">
        <v>157</v>
      </c>
      <c r="E155" s="217" t="s">
        <v>1760</v>
      </c>
      <c r="F155" s="218" t="s">
        <v>1761</v>
      </c>
      <c r="G155" s="219" t="s">
        <v>237</v>
      </c>
      <c r="H155" s="220">
        <v>1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41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161</v>
      </c>
      <c r="AT155" s="228" t="s">
        <v>157</v>
      </c>
      <c r="AU155" s="228" t="s">
        <v>162</v>
      </c>
      <c r="AY155" s="14" t="s">
        <v>155</v>
      </c>
      <c r="BE155" s="229">
        <f>IF(N155="základná",J155,0)</f>
        <v>0</v>
      </c>
      <c r="BF155" s="229">
        <f>IF(N155="znížená",J155,0)</f>
        <v>0</v>
      </c>
      <c r="BG155" s="229">
        <f>IF(N155="zákl. prenesená",J155,0)</f>
        <v>0</v>
      </c>
      <c r="BH155" s="229">
        <f>IF(N155="zníž. prenesená",J155,0)</f>
        <v>0</v>
      </c>
      <c r="BI155" s="229">
        <f>IF(N155="nulová",J155,0)</f>
        <v>0</v>
      </c>
      <c r="BJ155" s="14" t="s">
        <v>162</v>
      </c>
      <c r="BK155" s="229">
        <f>ROUND(I155*H155,2)</f>
        <v>0</v>
      </c>
      <c r="BL155" s="14" t="s">
        <v>161</v>
      </c>
      <c r="BM155" s="228" t="s">
        <v>1762</v>
      </c>
    </row>
    <row r="156" s="2" customFormat="1" ht="16.5" customHeight="1">
      <c r="A156" s="35"/>
      <c r="B156" s="36"/>
      <c r="C156" s="230" t="s">
        <v>253</v>
      </c>
      <c r="D156" s="230" t="s">
        <v>193</v>
      </c>
      <c r="E156" s="231" t="s">
        <v>1763</v>
      </c>
      <c r="F156" s="232" t="s">
        <v>1764</v>
      </c>
      <c r="G156" s="233" t="s">
        <v>237</v>
      </c>
      <c r="H156" s="234">
        <v>1</v>
      </c>
      <c r="I156" s="235"/>
      <c r="J156" s="236">
        <f>ROUND(I156*H156,2)</f>
        <v>0</v>
      </c>
      <c r="K156" s="237"/>
      <c r="L156" s="238"/>
      <c r="M156" s="239" t="s">
        <v>1</v>
      </c>
      <c r="N156" s="240" t="s">
        <v>41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171</v>
      </c>
      <c r="AT156" s="228" t="s">
        <v>193</v>
      </c>
      <c r="AU156" s="228" t="s">
        <v>162</v>
      </c>
      <c r="AY156" s="14" t="s">
        <v>155</v>
      </c>
      <c r="BE156" s="229">
        <f>IF(N156="základná",J156,0)</f>
        <v>0</v>
      </c>
      <c r="BF156" s="229">
        <f>IF(N156="znížená",J156,0)</f>
        <v>0</v>
      </c>
      <c r="BG156" s="229">
        <f>IF(N156="zákl. prenesená",J156,0)</f>
        <v>0</v>
      </c>
      <c r="BH156" s="229">
        <f>IF(N156="zníž. prenesená",J156,0)</f>
        <v>0</v>
      </c>
      <c r="BI156" s="229">
        <f>IF(N156="nulová",J156,0)</f>
        <v>0</v>
      </c>
      <c r="BJ156" s="14" t="s">
        <v>162</v>
      </c>
      <c r="BK156" s="229">
        <f>ROUND(I156*H156,2)</f>
        <v>0</v>
      </c>
      <c r="BL156" s="14" t="s">
        <v>161</v>
      </c>
      <c r="BM156" s="228" t="s">
        <v>1765</v>
      </c>
    </row>
    <row r="157" s="2" customFormat="1" ht="33" customHeight="1">
      <c r="A157" s="35"/>
      <c r="B157" s="36"/>
      <c r="C157" s="216" t="s">
        <v>215</v>
      </c>
      <c r="D157" s="216" t="s">
        <v>157</v>
      </c>
      <c r="E157" s="217" t="s">
        <v>1766</v>
      </c>
      <c r="F157" s="218" t="s">
        <v>1767</v>
      </c>
      <c r="G157" s="219" t="s">
        <v>237</v>
      </c>
      <c r="H157" s="220">
        <v>3</v>
      </c>
      <c r="I157" s="221"/>
      <c r="J157" s="222">
        <f>ROUND(I157*H157,2)</f>
        <v>0</v>
      </c>
      <c r="K157" s="223"/>
      <c r="L157" s="41"/>
      <c r="M157" s="224" t="s">
        <v>1</v>
      </c>
      <c r="N157" s="225" t="s">
        <v>41</v>
      </c>
      <c r="O157" s="88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161</v>
      </c>
      <c r="AT157" s="228" t="s">
        <v>157</v>
      </c>
      <c r="AU157" s="228" t="s">
        <v>162</v>
      </c>
      <c r="AY157" s="14" t="s">
        <v>155</v>
      </c>
      <c r="BE157" s="229">
        <f>IF(N157="základná",J157,0)</f>
        <v>0</v>
      </c>
      <c r="BF157" s="229">
        <f>IF(N157="znížená",J157,0)</f>
        <v>0</v>
      </c>
      <c r="BG157" s="229">
        <f>IF(N157="zákl. prenesená",J157,0)</f>
        <v>0</v>
      </c>
      <c r="BH157" s="229">
        <f>IF(N157="zníž. prenesená",J157,0)</f>
        <v>0</v>
      </c>
      <c r="BI157" s="229">
        <f>IF(N157="nulová",J157,0)</f>
        <v>0</v>
      </c>
      <c r="BJ157" s="14" t="s">
        <v>162</v>
      </c>
      <c r="BK157" s="229">
        <f>ROUND(I157*H157,2)</f>
        <v>0</v>
      </c>
      <c r="BL157" s="14" t="s">
        <v>161</v>
      </c>
      <c r="BM157" s="228" t="s">
        <v>1768</v>
      </c>
    </row>
    <row r="158" s="2" customFormat="1" ht="21.75" customHeight="1">
      <c r="A158" s="35"/>
      <c r="B158" s="36"/>
      <c r="C158" s="230" t="s">
        <v>260</v>
      </c>
      <c r="D158" s="230" t="s">
        <v>193</v>
      </c>
      <c r="E158" s="231" t="s">
        <v>1769</v>
      </c>
      <c r="F158" s="232" t="s">
        <v>1770</v>
      </c>
      <c r="G158" s="233" t="s">
        <v>237</v>
      </c>
      <c r="H158" s="234">
        <v>3</v>
      </c>
      <c r="I158" s="235"/>
      <c r="J158" s="236">
        <f>ROUND(I158*H158,2)</f>
        <v>0</v>
      </c>
      <c r="K158" s="237"/>
      <c r="L158" s="238"/>
      <c r="M158" s="239" t="s">
        <v>1</v>
      </c>
      <c r="N158" s="240" t="s">
        <v>41</v>
      </c>
      <c r="O158" s="88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171</v>
      </c>
      <c r="AT158" s="228" t="s">
        <v>193</v>
      </c>
      <c r="AU158" s="228" t="s">
        <v>162</v>
      </c>
      <c r="AY158" s="14" t="s">
        <v>155</v>
      </c>
      <c r="BE158" s="229">
        <f>IF(N158="základná",J158,0)</f>
        <v>0</v>
      </c>
      <c r="BF158" s="229">
        <f>IF(N158="znížená",J158,0)</f>
        <v>0</v>
      </c>
      <c r="BG158" s="229">
        <f>IF(N158="zákl. prenesená",J158,0)</f>
        <v>0</v>
      </c>
      <c r="BH158" s="229">
        <f>IF(N158="zníž. prenesená",J158,0)</f>
        <v>0</v>
      </c>
      <c r="BI158" s="229">
        <f>IF(N158="nulová",J158,0)</f>
        <v>0</v>
      </c>
      <c r="BJ158" s="14" t="s">
        <v>162</v>
      </c>
      <c r="BK158" s="229">
        <f>ROUND(I158*H158,2)</f>
        <v>0</v>
      </c>
      <c r="BL158" s="14" t="s">
        <v>161</v>
      </c>
      <c r="BM158" s="228" t="s">
        <v>1771</v>
      </c>
    </row>
    <row r="159" s="2" customFormat="1" ht="21.75" customHeight="1">
      <c r="A159" s="35"/>
      <c r="B159" s="36"/>
      <c r="C159" s="230" t="s">
        <v>220</v>
      </c>
      <c r="D159" s="230" t="s">
        <v>193</v>
      </c>
      <c r="E159" s="231" t="s">
        <v>1772</v>
      </c>
      <c r="F159" s="232" t="s">
        <v>1773</v>
      </c>
      <c r="G159" s="233" t="s">
        <v>237</v>
      </c>
      <c r="H159" s="234">
        <v>3</v>
      </c>
      <c r="I159" s="235"/>
      <c r="J159" s="236">
        <f>ROUND(I159*H159,2)</f>
        <v>0</v>
      </c>
      <c r="K159" s="237"/>
      <c r="L159" s="238"/>
      <c r="M159" s="239" t="s">
        <v>1</v>
      </c>
      <c r="N159" s="240" t="s">
        <v>41</v>
      </c>
      <c r="O159" s="88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171</v>
      </c>
      <c r="AT159" s="228" t="s">
        <v>193</v>
      </c>
      <c r="AU159" s="228" t="s">
        <v>162</v>
      </c>
      <c r="AY159" s="14" t="s">
        <v>155</v>
      </c>
      <c r="BE159" s="229">
        <f>IF(N159="základná",J159,0)</f>
        <v>0</v>
      </c>
      <c r="BF159" s="229">
        <f>IF(N159="znížená",J159,0)</f>
        <v>0</v>
      </c>
      <c r="BG159" s="229">
        <f>IF(N159="zákl. prenesená",J159,0)</f>
        <v>0</v>
      </c>
      <c r="BH159" s="229">
        <f>IF(N159="zníž. prenesená",J159,0)</f>
        <v>0</v>
      </c>
      <c r="BI159" s="229">
        <f>IF(N159="nulová",J159,0)</f>
        <v>0</v>
      </c>
      <c r="BJ159" s="14" t="s">
        <v>162</v>
      </c>
      <c r="BK159" s="229">
        <f>ROUND(I159*H159,2)</f>
        <v>0</v>
      </c>
      <c r="BL159" s="14" t="s">
        <v>161</v>
      </c>
      <c r="BM159" s="228" t="s">
        <v>1774</v>
      </c>
    </row>
    <row r="160" s="2" customFormat="1" ht="33" customHeight="1">
      <c r="A160" s="35"/>
      <c r="B160" s="36"/>
      <c r="C160" s="230" t="s">
        <v>267</v>
      </c>
      <c r="D160" s="230" t="s">
        <v>193</v>
      </c>
      <c r="E160" s="231" t="s">
        <v>1775</v>
      </c>
      <c r="F160" s="232" t="s">
        <v>1776</v>
      </c>
      <c r="G160" s="233" t="s">
        <v>237</v>
      </c>
      <c r="H160" s="234">
        <v>3</v>
      </c>
      <c r="I160" s="235"/>
      <c r="J160" s="236">
        <f>ROUND(I160*H160,2)</f>
        <v>0</v>
      </c>
      <c r="K160" s="237"/>
      <c r="L160" s="238"/>
      <c r="M160" s="239" t="s">
        <v>1</v>
      </c>
      <c r="N160" s="240" t="s">
        <v>41</v>
      </c>
      <c r="O160" s="88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171</v>
      </c>
      <c r="AT160" s="228" t="s">
        <v>193</v>
      </c>
      <c r="AU160" s="228" t="s">
        <v>162</v>
      </c>
      <c r="AY160" s="14" t="s">
        <v>155</v>
      </c>
      <c r="BE160" s="229">
        <f>IF(N160="základná",J160,0)</f>
        <v>0</v>
      </c>
      <c r="BF160" s="229">
        <f>IF(N160="znížená",J160,0)</f>
        <v>0</v>
      </c>
      <c r="BG160" s="229">
        <f>IF(N160="zákl. prenesená",J160,0)</f>
        <v>0</v>
      </c>
      <c r="BH160" s="229">
        <f>IF(N160="zníž. prenesená",J160,0)</f>
        <v>0</v>
      </c>
      <c r="BI160" s="229">
        <f>IF(N160="nulová",J160,0)</f>
        <v>0</v>
      </c>
      <c r="BJ160" s="14" t="s">
        <v>162</v>
      </c>
      <c r="BK160" s="229">
        <f>ROUND(I160*H160,2)</f>
        <v>0</v>
      </c>
      <c r="BL160" s="14" t="s">
        <v>161</v>
      </c>
      <c r="BM160" s="228" t="s">
        <v>1777</v>
      </c>
    </row>
    <row r="161" s="2" customFormat="1" ht="16.5" customHeight="1">
      <c r="A161" s="35"/>
      <c r="B161" s="36"/>
      <c r="C161" s="216" t="s">
        <v>223</v>
      </c>
      <c r="D161" s="216" t="s">
        <v>157</v>
      </c>
      <c r="E161" s="217" t="s">
        <v>1778</v>
      </c>
      <c r="F161" s="218" t="s">
        <v>1779</v>
      </c>
      <c r="G161" s="219" t="s">
        <v>237</v>
      </c>
      <c r="H161" s="220">
        <v>1</v>
      </c>
      <c r="I161" s="221"/>
      <c r="J161" s="222">
        <f>ROUND(I161*H161,2)</f>
        <v>0</v>
      </c>
      <c r="K161" s="223"/>
      <c r="L161" s="41"/>
      <c r="M161" s="224" t="s">
        <v>1</v>
      </c>
      <c r="N161" s="225" t="s">
        <v>41</v>
      </c>
      <c r="O161" s="88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161</v>
      </c>
      <c r="AT161" s="228" t="s">
        <v>157</v>
      </c>
      <c r="AU161" s="228" t="s">
        <v>162</v>
      </c>
      <c r="AY161" s="14" t="s">
        <v>155</v>
      </c>
      <c r="BE161" s="229">
        <f>IF(N161="základná",J161,0)</f>
        <v>0</v>
      </c>
      <c r="BF161" s="229">
        <f>IF(N161="znížená",J161,0)</f>
        <v>0</v>
      </c>
      <c r="BG161" s="229">
        <f>IF(N161="zákl. prenesená",J161,0)</f>
        <v>0</v>
      </c>
      <c r="BH161" s="229">
        <f>IF(N161="zníž. prenesená",J161,0)</f>
        <v>0</v>
      </c>
      <c r="BI161" s="229">
        <f>IF(N161="nulová",J161,0)</f>
        <v>0</v>
      </c>
      <c r="BJ161" s="14" t="s">
        <v>162</v>
      </c>
      <c r="BK161" s="229">
        <f>ROUND(I161*H161,2)</f>
        <v>0</v>
      </c>
      <c r="BL161" s="14" t="s">
        <v>161</v>
      </c>
      <c r="BM161" s="228" t="s">
        <v>1780</v>
      </c>
    </row>
    <row r="162" s="2" customFormat="1" ht="33" customHeight="1">
      <c r="A162" s="35"/>
      <c r="B162" s="36"/>
      <c r="C162" s="230" t="s">
        <v>274</v>
      </c>
      <c r="D162" s="230" t="s">
        <v>193</v>
      </c>
      <c r="E162" s="231" t="s">
        <v>1781</v>
      </c>
      <c r="F162" s="232" t="s">
        <v>1782</v>
      </c>
      <c r="G162" s="233" t="s">
        <v>237</v>
      </c>
      <c r="H162" s="234">
        <v>1</v>
      </c>
      <c r="I162" s="235"/>
      <c r="J162" s="236">
        <f>ROUND(I162*H162,2)</f>
        <v>0</v>
      </c>
      <c r="K162" s="237"/>
      <c r="L162" s="238"/>
      <c r="M162" s="239" t="s">
        <v>1</v>
      </c>
      <c r="N162" s="240" t="s">
        <v>41</v>
      </c>
      <c r="O162" s="88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171</v>
      </c>
      <c r="AT162" s="228" t="s">
        <v>193</v>
      </c>
      <c r="AU162" s="228" t="s">
        <v>162</v>
      </c>
      <c r="AY162" s="14" t="s">
        <v>155</v>
      </c>
      <c r="BE162" s="229">
        <f>IF(N162="základná",J162,0)</f>
        <v>0</v>
      </c>
      <c r="BF162" s="229">
        <f>IF(N162="znížená",J162,0)</f>
        <v>0</v>
      </c>
      <c r="BG162" s="229">
        <f>IF(N162="zákl. prenesená",J162,0)</f>
        <v>0</v>
      </c>
      <c r="BH162" s="229">
        <f>IF(N162="zníž. prenesená",J162,0)</f>
        <v>0</v>
      </c>
      <c r="BI162" s="229">
        <f>IF(N162="nulová",J162,0)</f>
        <v>0</v>
      </c>
      <c r="BJ162" s="14" t="s">
        <v>162</v>
      </c>
      <c r="BK162" s="229">
        <f>ROUND(I162*H162,2)</f>
        <v>0</v>
      </c>
      <c r="BL162" s="14" t="s">
        <v>161</v>
      </c>
      <c r="BM162" s="228" t="s">
        <v>1783</v>
      </c>
    </row>
    <row r="163" s="2" customFormat="1" ht="16.5" customHeight="1">
      <c r="A163" s="35"/>
      <c r="B163" s="36"/>
      <c r="C163" s="216" t="s">
        <v>227</v>
      </c>
      <c r="D163" s="216" t="s">
        <v>157</v>
      </c>
      <c r="E163" s="217" t="s">
        <v>834</v>
      </c>
      <c r="F163" s="218" t="s">
        <v>835</v>
      </c>
      <c r="G163" s="219" t="s">
        <v>443</v>
      </c>
      <c r="H163" s="220">
        <v>78</v>
      </c>
      <c r="I163" s="221"/>
      <c r="J163" s="222">
        <f>ROUND(I163*H163,2)</f>
        <v>0</v>
      </c>
      <c r="K163" s="223"/>
      <c r="L163" s="41"/>
      <c r="M163" s="224" t="s">
        <v>1</v>
      </c>
      <c r="N163" s="225" t="s">
        <v>41</v>
      </c>
      <c r="O163" s="88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161</v>
      </c>
      <c r="AT163" s="228" t="s">
        <v>157</v>
      </c>
      <c r="AU163" s="228" t="s">
        <v>162</v>
      </c>
      <c r="AY163" s="14" t="s">
        <v>155</v>
      </c>
      <c r="BE163" s="229">
        <f>IF(N163="základná",J163,0)</f>
        <v>0</v>
      </c>
      <c r="BF163" s="229">
        <f>IF(N163="znížená",J163,0)</f>
        <v>0</v>
      </c>
      <c r="BG163" s="229">
        <f>IF(N163="zákl. prenesená",J163,0)</f>
        <v>0</v>
      </c>
      <c r="BH163" s="229">
        <f>IF(N163="zníž. prenesená",J163,0)</f>
        <v>0</v>
      </c>
      <c r="BI163" s="229">
        <f>IF(N163="nulová",J163,0)</f>
        <v>0</v>
      </c>
      <c r="BJ163" s="14" t="s">
        <v>162</v>
      </c>
      <c r="BK163" s="229">
        <f>ROUND(I163*H163,2)</f>
        <v>0</v>
      </c>
      <c r="BL163" s="14" t="s">
        <v>161</v>
      </c>
      <c r="BM163" s="228" t="s">
        <v>1784</v>
      </c>
    </row>
    <row r="164" s="12" customFormat="1" ht="25.92" customHeight="1">
      <c r="A164" s="12"/>
      <c r="B164" s="200"/>
      <c r="C164" s="201"/>
      <c r="D164" s="202" t="s">
        <v>74</v>
      </c>
      <c r="E164" s="203" t="s">
        <v>514</v>
      </c>
      <c r="F164" s="203" t="s">
        <v>515</v>
      </c>
      <c r="G164" s="201"/>
      <c r="H164" s="201"/>
      <c r="I164" s="204"/>
      <c r="J164" s="205">
        <f>BK164</f>
        <v>0</v>
      </c>
      <c r="K164" s="201"/>
      <c r="L164" s="206"/>
      <c r="M164" s="207"/>
      <c r="N164" s="208"/>
      <c r="O164" s="208"/>
      <c r="P164" s="209">
        <f>P165+P175</f>
        <v>0</v>
      </c>
      <c r="Q164" s="208"/>
      <c r="R164" s="209">
        <f>R165+R175</f>
        <v>0</v>
      </c>
      <c r="S164" s="208"/>
      <c r="T164" s="210">
        <f>T165+T175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1" t="s">
        <v>83</v>
      </c>
      <c r="AT164" s="212" t="s">
        <v>74</v>
      </c>
      <c r="AU164" s="212" t="s">
        <v>75</v>
      </c>
      <c r="AY164" s="211" t="s">
        <v>155</v>
      </c>
      <c r="BK164" s="213">
        <f>BK165+BK175</f>
        <v>0</v>
      </c>
    </row>
    <row r="165" s="12" customFormat="1" ht="22.8" customHeight="1">
      <c r="A165" s="12"/>
      <c r="B165" s="200"/>
      <c r="C165" s="201"/>
      <c r="D165" s="202" t="s">
        <v>74</v>
      </c>
      <c r="E165" s="214" t="s">
        <v>516</v>
      </c>
      <c r="F165" s="214" t="s">
        <v>517</v>
      </c>
      <c r="G165" s="201"/>
      <c r="H165" s="201"/>
      <c r="I165" s="204"/>
      <c r="J165" s="215">
        <f>BK165</f>
        <v>0</v>
      </c>
      <c r="K165" s="201"/>
      <c r="L165" s="206"/>
      <c r="M165" s="207"/>
      <c r="N165" s="208"/>
      <c r="O165" s="208"/>
      <c r="P165" s="209">
        <f>SUM(P166:P174)</f>
        <v>0</v>
      </c>
      <c r="Q165" s="208"/>
      <c r="R165" s="209">
        <f>SUM(R166:R174)</f>
        <v>0</v>
      </c>
      <c r="S165" s="208"/>
      <c r="T165" s="210">
        <f>SUM(T166:T174)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1" t="s">
        <v>83</v>
      </c>
      <c r="AT165" s="212" t="s">
        <v>74</v>
      </c>
      <c r="AU165" s="212" t="s">
        <v>83</v>
      </c>
      <c r="AY165" s="211" t="s">
        <v>155</v>
      </c>
      <c r="BK165" s="213">
        <f>SUM(BK166:BK174)</f>
        <v>0</v>
      </c>
    </row>
    <row r="166" s="2" customFormat="1" ht="21.75" customHeight="1">
      <c r="A166" s="35"/>
      <c r="B166" s="36"/>
      <c r="C166" s="216" t="s">
        <v>281</v>
      </c>
      <c r="D166" s="216" t="s">
        <v>157</v>
      </c>
      <c r="E166" s="217" t="s">
        <v>1785</v>
      </c>
      <c r="F166" s="218" t="s">
        <v>1786</v>
      </c>
      <c r="G166" s="219" t="s">
        <v>219</v>
      </c>
      <c r="H166" s="220">
        <v>44.079999999999998</v>
      </c>
      <c r="I166" s="221"/>
      <c r="J166" s="222">
        <f>ROUND(I166*H166,2)</f>
        <v>0</v>
      </c>
      <c r="K166" s="223"/>
      <c r="L166" s="41"/>
      <c r="M166" s="224" t="s">
        <v>1</v>
      </c>
      <c r="N166" s="225" t="s">
        <v>41</v>
      </c>
      <c r="O166" s="88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184</v>
      </c>
      <c r="AT166" s="228" t="s">
        <v>157</v>
      </c>
      <c r="AU166" s="228" t="s">
        <v>162</v>
      </c>
      <c r="AY166" s="14" t="s">
        <v>155</v>
      </c>
      <c r="BE166" s="229">
        <f>IF(N166="základná",J166,0)</f>
        <v>0</v>
      </c>
      <c r="BF166" s="229">
        <f>IF(N166="znížená",J166,0)</f>
        <v>0</v>
      </c>
      <c r="BG166" s="229">
        <f>IF(N166="zákl. prenesená",J166,0)</f>
        <v>0</v>
      </c>
      <c r="BH166" s="229">
        <f>IF(N166="zníž. prenesená",J166,0)</f>
        <v>0</v>
      </c>
      <c r="BI166" s="229">
        <f>IF(N166="nulová",J166,0)</f>
        <v>0</v>
      </c>
      <c r="BJ166" s="14" t="s">
        <v>162</v>
      </c>
      <c r="BK166" s="229">
        <f>ROUND(I166*H166,2)</f>
        <v>0</v>
      </c>
      <c r="BL166" s="14" t="s">
        <v>184</v>
      </c>
      <c r="BM166" s="228" t="s">
        <v>1787</v>
      </c>
    </row>
    <row r="167" s="2" customFormat="1" ht="33" customHeight="1">
      <c r="A167" s="35"/>
      <c r="B167" s="36"/>
      <c r="C167" s="230" t="s">
        <v>230</v>
      </c>
      <c r="D167" s="230" t="s">
        <v>193</v>
      </c>
      <c r="E167" s="231" t="s">
        <v>1788</v>
      </c>
      <c r="F167" s="232" t="s">
        <v>1789</v>
      </c>
      <c r="G167" s="233" t="s">
        <v>219</v>
      </c>
      <c r="H167" s="234">
        <v>50.692</v>
      </c>
      <c r="I167" s="235"/>
      <c r="J167" s="236">
        <f>ROUND(I167*H167,2)</f>
        <v>0</v>
      </c>
      <c r="K167" s="237"/>
      <c r="L167" s="238"/>
      <c r="M167" s="239" t="s">
        <v>1</v>
      </c>
      <c r="N167" s="240" t="s">
        <v>41</v>
      </c>
      <c r="O167" s="88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223</v>
      </c>
      <c r="AT167" s="228" t="s">
        <v>193</v>
      </c>
      <c r="AU167" s="228" t="s">
        <v>162</v>
      </c>
      <c r="AY167" s="14" t="s">
        <v>155</v>
      </c>
      <c r="BE167" s="229">
        <f>IF(N167="základná",J167,0)</f>
        <v>0</v>
      </c>
      <c r="BF167" s="229">
        <f>IF(N167="znížená",J167,0)</f>
        <v>0</v>
      </c>
      <c r="BG167" s="229">
        <f>IF(N167="zákl. prenesená",J167,0)</f>
        <v>0</v>
      </c>
      <c r="BH167" s="229">
        <f>IF(N167="zníž. prenesená",J167,0)</f>
        <v>0</v>
      </c>
      <c r="BI167" s="229">
        <f>IF(N167="nulová",J167,0)</f>
        <v>0</v>
      </c>
      <c r="BJ167" s="14" t="s">
        <v>162</v>
      </c>
      <c r="BK167" s="229">
        <f>ROUND(I167*H167,2)</f>
        <v>0</v>
      </c>
      <c r="BL167" s="14" t="s">
        <v>184</v>
      </c>
      <c r="BM167" s="228" t="s">
        <v>1790</v>
      </c>
    </row>
    <row r="168" s="2" customFormat="1" ht="21.75" customHeight="1">
      <c r="A168" s="35"/>
      <c r="B168" s="36"/>
      <c r="C168" s="216" t="s">
        <v>289</v>
      </c>
      <c r="D168" s="216" t="s">
        <v>157</v>
      </c>
      <c r="E168" s="217" t="s">
        <v>1791</v>
      </c>
      <c r="F168" s="218" t="s">
        <v>1792</v>
      </c>
      <c r="G168" s="219" t="s">
        <v>219</v>
      </c>
      <c r="H168" s="220">
        <v>63.359999999999999</v>
      </c>
      <c r="I168" s="221"/>
      <c r="J168" s="222">
        <f>ROUND(I168*H168,2)</f>
        <v>0</v>
      </c>
      <c r="K168" s="223"/>
      <c r="L168" s="41"/>
      <c r="M168" s="224" t="s">
        <v>1</v>
      </c>
      <c r="N168" s="225" t="s">
        <v>41</v>
      </c>
      <c r="O168" s="88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184</v>
      </c>
      <c r="AT168" s="228" t="s">
        <v>157</v>
      </c>
      <c r="AU168" s="228" t="s">
        <v>162</v>
      </c>
      <c r="AY168" s="14" t="s">
        <v>155</v>
      </c>
      <c r="BE168" s="229">
        <f>IF(N168="základná",J168,0)</f>
        <v>0</v>
      </c>
      <c r="BF168" s="229">
        <f>IF(N168="znížená",J168,0)</f>
        <v>0</v>
      </c>
      <c r="BG168" s="229">
        <f>IF(N168="zákl. prenesená",J168,0)</f>
        <v>0</v>
      </c>
      <c r="BH168" s="229">
        <f>IF(N168="zníž. prenesená",J168,0)</f>
        <v>0</v>
      </c>
      <c r="BI168" s="229">
        <f>IF(N168="nulová",J168,0)</f>
        <v>0</v>
      </c>
      <c r="BJ168" s="14" t="s">
        <v>162</v>
      </c>
      <c r="BK168" s="229">
        <f>ROUND(I168*H168,2)</f>
        <v>0</v>
      </c>
      <c r="BL168" s="14" t="s">
        <v>184</v>
      </c>
      <c r="BM168" s="228" t="s">
        <v>1793</v>
      </c>
    </row>
    <row r="169" s="2" customFormat="1" ht="33" customHeight="1">
      <c r="A169" s="35"/>
      <c r="B169" s="36"/>
      <c r="C169" s="230" t="s">
        <v>234</v>
      </c>
      <c r="D169" s="230" t="s">
        <v>193</v>
      </c>
      <c r="E169" s="231" t="s">
        <v>1794</v>
      </c>
      <c r="F169" s="232" t="s">
        <v>1795</v>
      </c>
      <c r="G169" s="233" t="s">
        <v>219</v>
      </c>
      <c r="H169" s="234">
        <v>76.031999999999996</v>
      </c>
      <c r="I169" s="235"/>
      <c r="J169" s="236">
        <f>ROUND(I169*H169,2)</f>
        <v>0</v>
      </c>
      <c r="K169" s="237"/>
      <c r="L169" s="238"/>
      <c r="M169" s="239" t="s">
        <v>1</v>
      </c>
      <c r="N169" s="240" t="s">
        <v>41</v>
      </c>
      <c r="O169" s="88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223</v>
      </c>
      <c r="AT169" s="228" t="s">
        <v>193</v>
      </c>
      <c r="AU169" s="228" t="s">
        <v>162</v>
      </c>
      <c r="AY169" s="14" t="s">
        <v>155</v>
      </c>
      <c r="BE169" s="229">
        <f>IF(N169="základná",J169,0)</f>
        <v>0</v>
      </c>
      <c r="BF169" s="229">
        <f>IF(N169="znížená",J169,0)</f>
        <v>0</v>
      </c>
      <c r="BG169" s="229">
        <f>IF(N169="zákl. prenesená",J169,0)</f>
        <v>0</v>
      </c>
      <c r="BH169" s="229">
        <f>IF(N169="zníž. prenesená",J169,0)</f>
        <v>0</v>
      </c>
      <c r="BI169" s="229">
        <f>IF(N169="nulová",J169,0)</f>
        <v>0</v>
      </c>
      <c r="BJ169" s="14" t="s">
        <v>162</v>
      </c>
      <c r="BK169" s="229">
        <f>ROUND(I169*H169,2)</f>
        <v>0</v>
      </c>
      <c r="BL169" s="14" t="s">
        <v>184</v>
      </c>
      <c r="BM169" s="228" t="s">
        <v>1796</v>
      </c>
    </row>
    <row r="170" s="2" customFormat="1" ht="33" customHeight="1">
      <c r="A170" s="35"/>
      <c r="B170" s="36"/>
      <c r="C170" s="216" t="s">
        <v>297</v>
      </c>
      <c r="D170" s="216" t="s">
        <v>157</v>
      </c>
      <c r="E170" s="217" t="s">
        <v>1797</v>
      </c>
      <c r="F170" s="218" t="s">
        <v>1798</v>
      </c>
      <c r="G170" s="219" t="s">
        <v>219</v>
      </c>
      <c r="H170" s="220">
        <v>44.079999999999998</v>
      </c>
      <c r="I170" s="221"/>
      <c r="J170" s="222">
        <f>ROUND(I170*H170,2)</f>
        <v>0</v>
      </c>
      <c r="K170" s="223"/>
      <c r="L170" s="41"/>
      <c r="M170" s="224" t="s">
        <v>1</v>
      </c>
      <c r="N170" s="225" t="s">
        <v>41</v>
      </c>
      <c r="O170" s="88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184</v>
      </c>
      <c r="AT170" s="228" t="s">
        <v>157</v>
      </c>
      <c r="AU170" s="228" t="s">
        <v>162</v>
      </c>
      <c r="AY170" s="14" t="s">
        <v>155</v>
      </c>
      <c r="BE170" s="229">
        <f>IF(N170="základná",J170,0)</f>
        <v>0</v>
      </c>
      <c r="BF170" s="229">
        <f>IF(N170="znížená",J170,0)</f>
        <v>0</v>
      </c>
      <c r="BG170" s="229">
        <f>IF(N170="zákl. prenesená",J170,0)</f>
        <v>0</v>
      </c>
      <c r="BH170" s="229">
        <f>IF(N170="zníž. prenesená",J170,0)</f>
        <v>0</v>
      </c>
      <c r="BI170" s="229">
        <f>IF(N170="nulová",J170,0)</f>
        <v>0</v>
      </c>
      <c r="BJ170" s="14" t="s">
        <v>162</v>
      </c>
      <c r="BK170" s="229">
        <f>ROUND(I170*H170,2)</f>
        <v>0</v>
      </c>
      <c r="BL170" s="14" t="s">
        <v>184</v>
      </c>
      <c r="BM170" s="228" t="s">
        <v>1799</v>
      </c>
    </row>
    <row r="171" s="2" customFormat="1" ht="44.25" customHeight="1">
      <c r="A171" s="35"/>
      <c r="B171" s="36"/>
      <c r="C171" s="230" t="s">
        <v>238</v>
      </c>
      <c r="D171" s="230" t="s">
        <v>193</v>
      </c>
      <c r="E171" s="231" t="s">
        <v>1800</v>
      </c>
      <c r="F171" s="232" t="s">
        <v>1801</v>
      </c>
      <c r="G171" s="233" t="s">
        <v>219</v>
      </c>
      <c r="H171" s="234">
        <v>50.692</v>
      </c>
      <c r="I171" s="235"/>
      <c r="J171" s="236">
        <f>ROUND(I171*H171,2)</f>
        <v>0</v>
      </c>
      <c r="K171" s="237"/>
      <c r="L171" s="238"/>
      <c r="M171" s="239" t="s">
        <v>1</v>
      </c>
      <c r="N171" s="240" t="s">
        <v>41</v>
      </c>
      <c r="O171" s="88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223</v>
      </c>
      <c r="AT171" s="228" t="s">
        <v>193</v>
      </c>
      <c r="AU171" s="228" t="s">
        <v>162</v>
      </c>
      <c r="AY171" s="14" t="s">
        <v>155</v>
      </c>
      <c r="BE171" s="229">
        <f>IF(N171="základná",J171,0)</f>
        <v>0</v>
      </c>
      <c r="BF171" s="229">
        <f>IF(N171="znížená",J171,0)</f>
        <v>0</v>
      </c>
      <c r="BG171" s="229">
        <f>IF(N171="zákl. prenesená",J171,0)</f>
        <v>0</v>
      </c>
      <c r="BH171" s="229">
        <f>IF(N171="zníž. prenesená",J171,0)</f>
        <v>0</v>
      </c>
      <c r="BI171" s="229">
        <f>IF(N171="nulová",J171,0)</f>
        <v>0</v>
      </c>
      <c r="BJ171" s="14" t="s">
        <v>162</v>
      </c>
      <c r="BK171" s="229">
        <f>ROUND(I171*H171,2)</f>
        <v>0</v>
      </c>
      <c r="BL171" s="14" t="s">
        <v>184</v>
      </c>
      <c r="BM171" s="228" t="s">
        <v>1802</v>
      </c>
    </row>
    <row r="172" s="2" customFormat="1" ht="33" customHeight="1">
      <c r="A172" s="35"/>
      <c r="B172" s="36"/>
      <c r="C172" s="216" t="s">
        <v>304</v>
      </c>
      <c r="D172" s="216" t="s">
        <v>157</v>
      </c>
      <c r="E172" s="217" t="s">
        <v>1803</v>
      </c>
      <c r="F172" s="218" t="s">
        <v>1804</v>
      </c>
      <c r="G172" s="219" t="s">
        <v>219</v>
      </c>
      <c r="H172" s="220">
        <v>63.359999999999999</v>
      </c>
      <c r="I172" s="221"/>
      <c r="J172" s="222">
        <f>ROUND(I172*H172,2)</f>
        <v>0</v>
      </c>
      <c r="K172" s="223"/>
      <c r="L172" s="41"/>
      <c r="M172" s="224" t="s">
        <v>1</v>
      </c>
      <c r="N172" s="225" t="s">
        <v>41</v>
      </c>
      <c r="O172" s="88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184</v>
      </c>
      <c r="AT172" s="228" t="s">
        <v>157</v>
      </c>
      <c r="AU172" s="228" t="s">
        <v>162</v>
      </c>
      <c r="AY172" s="14" t="s">
        <v>155</v>
      </c>
      <c r="BE172" s="229">
        <f>IF(N172="základná",J172,0)</f>
        <v>0</v>
      </c>
      <c r="BF172" s="229">
        <f>IF(N172="znížená",J172,0)</f>
        <v>0</v>
      </c>
      <c r="BG172" s="229">
        <f>IF(N172="zákl. prenesená",J172,0)</f>
        <v>0</v>
      </c>
      <c r="BH172" s="229">
        <f>IF(N172="zníž. prenesená",J172,0)</f>
        <v>0</v>
      </c>
      <c r="BI172" s="229">
        <f>IF(N172="nulová",J172,0)</f>
        <v>0</v>
      </c>
      <c r="BJ172" s="14" t="s">
        <v>162</v>
      </c>
      <c r="BK172" s="229">
        <f>ROUND(I172*H172,2)</f>
        <v>0</v>
      </c>
      <c r="BL172" s="14" t="s">
        <v>184</v>
      </c>
      <c r="BM172" s="228" t="s">
        <v>1805</v>
      </c>
    </row>
    <row r="173" s="2" customFormat="1" ht="44.25" customHeight="1">
      <c r="A173" s="35"/>
      <c r="B173" s="36"/>
      <c r="C173" s="230" t="s">
        <v>242</v>
      </c>
      <c r="D173" s="230" t="s">
        <v>193</v>
      </c>
      <c r="E173" s="231" t="s">
        <v>1800</v>
      </c>
      <c r="F173" s="232" t="s">
        <v>1801</v>
      </c>
      <c r="G173" s="233" t="s">
        <v>219</v>
      </c>
      <c r="H173" s="234">
        <v>76.031999999999996</v>
      </c>
      <c r="I173" s="235"/>
      <c r="J173" s="236">
        <f>ROUND(I173*H173,2)</f>
        <v>0</v>
      </c>
      <c r="K173" s="237"/>
      <c r="L173" s="238"/>
      <c r="M173" s="239" t="s">
        <v>1</v>
      </c>
      <c r="N173" s="240" t="s">
        <v>41</v>
      </c>
      <c r="O173" s="88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223</v>
      </c>
      <c r="AT173" s="228" t="s">
        <v>193</v>
      </c>
      <c r="AU173" s="228" t="s">
        <v>162</v>
      </c>
      <c r="AY173" s="14" t="s">
        <v>155</v>
      </c>
      <c r="BE173" s="229">
        <f>IF(N173="základná",J173,0)</f>
        <v>0</v>
      </c>
      <c r="BF173" s="229">
        <f>IF(N173="znížená",J173,0)</f>
        <v>0</v>
      </c>
      <c r="BG173" s="229">
        <f>IF(N173="zákl. prenesená",J173,0)</f>
        <v>0</v>
      </c>
      <c r="BH173" s="229">
        <f>IF(N173="zníž. prenesená",J173,0)</f>
        <v>0</v>
      </c>
      <c r="BI173" s="229">
        <f>IF(N173="nulová",J173,0)</f>
        <v>0</v>
      </c>
      <c r="BJ173" s="14" t="s">
        <v>162</v>
      </c>
      <c r="BK173" s="229">
        <f>ROUND(I173*H173,2)</f>
        <v>0</v>
      </c>
      <c r="BL173" s="14" t="s">
        <v>184</v>
      </c>
      <c r="BM173" s="228" t="s">
        <v>1806</v>
      </c>
    </row>
    <row r="174" s="2" customFormat="1" ht="21.75" customHeight="1">
      <c r="A174" s="35"/>
      <c r="B174" s="36"/>
      <c r="C174" s="216" t="s">
        <v>311</v>
      </c>
      <c r="D174" s="216" t="s">
        <v>157</v>
      </c>
      <c r="E174" s="217" t="s">
        <v>543</v>
      </c>
      <c r="F174" s="218" t="s">
        <v>544</v>
      </c>
      <c r="G174" s="219" t="s">
        <v>196</v>
      </c>
      <c r="H174" s="220">
        <v>0.307</v>
      </c>
      <c r="I174" s="221"/>
      <c r="J174" s="222">
        <f>ROUND(I174*H174,2)</f>
        <v>0</v>
      </c>
      <c r="K174" s="223"/>
      <c r="L174" s="41"/>
      <c r="M174" s="224" t="s">
        <v>1</v>
      </c>
      <c r="N174" s="225" t="s">
        <v>41</v>
      </c>
      <c r="O174" s="88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184</v>
      </c>
      <c r="AT174" s="228" t="s">
        <v>157</v>
      </c>
      <c r="AU174" s="228" t="s">
        <v>162</v>
      </c>
      <c r="AY174" s="14" t="s">
        <v>155</v>
      </c>
      <c r="BE174" s="229">
        <f>IF(N174="základná",J174,0)</f>
        <v>0</v>
      </c>
      <c r="BF174" s="229">
        <f>IF(N174="znížená",J174,0)</f>
        <v>0</v>
      </c>
      <c r="BG174" s="229">
        <f>IF(N174="zákl. prenesená",J174,0)</f>
        <v>0</v>
      </c>
      <c r="BH174" s="229">
        <f>IF(N174="zníž. prenesená",J174,0)</f>
        <v>0</v>
      </c>
      <c r="BI174" s="229">
        <f>IF(N174="nulová",J174,0)</f>
        <v>0</v>
      </c>
      <c r="BJ174" s="14" t="s">
        <v>162</v>
      </c>
      <c r="BK174" s="229">
        <f>ROUND(I174*H174,2)</f>
        <v>0</v>
      </c>
      <c r="BL174" s="14" t="s">
        <v>184</v>
      </c>
      <c r="BM174" s="228" t="s">
        <v>1807</v>
      </c>
    </row>
    <row r="175" s="12" customFormat="1" ht="22.8" customHeight="1">
      <c r="A175" s="12"/>
      <c r="B175" s="200"/>
      <c r="C175" s="201"/>
      <c r="D175" s="202" t="s">
        <v>74</v>
      </c>
      <c r="E175" s="214" t="s">
        <v>885</v>
      </c>
      <c r="F175" s="214" t="s">
        <v>886</v>
      </c>
      <c r="G175" s="201"/>
      <c r="H175" s="201"/>
      <c r="I175" s="204"/>
      <c r="J175" s="215">
        <f>BK175</f>
        <v>0</v>
      </c>
      <c r="K175" s="201"/>
      <c r="L175" s="206"/>
      <c r="M175" s="207"/>
      <c r="N175" s="208"/>
      <c r="O175" s="208"/>
      <c r="P175" s="209">
        <f>SUM(P176:P186)</f>
        <v>0</v>
      </c>
      <c r="Q175" s="208"/>
      <c r="R175" s="209">
        <f>SUM(R176:R186)</f>
        <v>0</v>
      </c>
      <c r="S175" s="208"/>
      <c r="T175" s="210">
        <f>SUM(T176:T186)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1" t="s">
        <v>83</v>
      </c>
      <c r="AT175" s="212" t="s">
        <v>74</v>
      </c>
      <c r="AU175" s="212" t="s">
        <v>83</v>
      </c>
      <c r="AY175" s="211" t="s">
        <v>155</v>
      </c>
      <c r="BK175" s="213">
        <f>SUM(BK176:BK186)</f>
        <v>0</v>
      </c>
    </row>
    <row r="176" s="2" customFormat="1" ht="21.75" customHeight="1">
      <c r="A176" s="35"/>
      <c r="B176" s="36"/>
      <c r="C176" s="216" t="s">
        <v>245</v>
      </c>
      <c r="D176" s="216" t="s">
        <v>157</v>
      </c>
      <c r="E176" s="217" t="s">
        <v>1808</v>
      </c>
      <c r="F176" s="218" t="s">
        <v>1809</v>
      </c>
      <c r="G176" s="219" t="s">
        <v>443</v>
      </c>
      <c r="H176" s="220">
        <v>6</v>
      </c>
      <c r="I176" s="221"/>
      <c r="J176" s="222">
        <f>ROUND(I176*H176,2)</f>
        <v>0</v>
      </c>
      <c r="K176" s="223"/>
      <c r="L176" s="41"/>
      <c r="M176" s="224" t="s">
        <v>1</v>
      </c>
      <c r="N176" s="225" t="s">
        <v>41</v>
      </c>
      <c r="O176" s="88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184</v>
      </c>
      <c r="AT176" s="228" t="s">
        <v>157</v>
      </c>
      <c r="AU176" s="228" t="s">
        <v>162</v>
      </c>
      <c r="AY176" s="14" t="s">
        <v>155</v>
      </c>
      <c r="BE176" s="229">
        <f>IF(N176="základná",J176,0)</f>
        <v>0</v>
      </c>
      <c r="BF176" s="229">
        <f>IF(N176="znížená",J176,0)</f>
        <v>0</v>
      </c>
      <c r="BG176" s="229">
        <f>IF(N176="zákl. prenesená",J176,0)</f>
        <v>0</v>
      </c>
      <c r="BH176" s="229">
        <f>IF(N176="zníž. prenesená",J176,0)</f>
        <v>0</v>
      </c>
      <c r="BI176" s="229">
        <f>IF(N176="nulová",J176,0)</f>
        <v>0</v>
      </c>
      <c r="BJ176" s="14" t="s">
        <v>162</v>
      </c>
      <c r="BK176" s="229">
        <f>ROUND(I176*H176,2)</f>
        <v>0</v>
      </c>
      <c r="BL176" s="14" t="s">
        <v>184</v>
      </c>
      <c r="BM176" s="228" t="s">
        <v>1810</v>
      </c>
    </row>
    <row r="177" s="2" customFormat="1" ht="21.75" customHeight="1">
      <c r="A177" s="35"/>
      <c r="B177" s="36"/>
      <c r="C177" s="230" t="s">
        <v>318</v>
      </c>
      <c r="D177" s="230" t="s">
        <v>193</v>
      </c>
      <c r="E177" s="231" t="s">
        <v>1811</v>
      </c>
      <c r="F177" s="232" t="s">
        <v>1812</v>
      </c>
      <c r="G177" s="233" t="s">
        <v>237</v>
      </c>
      <c r="H177" s="234">
        <v>2</v>
      </c>
      <c r="I177" s="235"/>
      <c r="J177" s="236">
        <f>ROUND(I177*H177,2)</f>
        <v>0</v>
      </c>
      <c r="K177" s="237"/>
      <c r="L177" s="238"/>
      <c r="M177" s="239" t="s">
        <v>1</v>
      </c>
      <c r="N177" s="240" t="s">
        <v>41</v>
      </c>
      <c r="O177" s="88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8" t="s">
        <v>223</v>
      </c>
      <c r="AT177" s="228" t="s">
        <v>193</v>
      </c>
      <c r="AU177" s="228" t="s">
        <v>162</v>
      </c>
      <c r="AY177" s="14" t="s">
        <v>155</v>
      </c>
      <c r="BE177" s="229">
        <f>IF(N177="základná",J177,0)</f>
        <v>0</v>
      </c>
      <c r="BF177" s="229">
        <f>IF(N177="znížená",J177,0)</f>
        <v>0</v>
      </c>
      <c r="BG177" s="229">
        <f>IF(N177="zákl. prenesená",J177,0)</f>
        <v>0</v>
      </c>
      <c r="BH177" s="229">
        <f>IF(N177="zníž. prenesená",J177,0)</f>
        <v>0</v>
      </c>
      <c r="BI177" s="229">
        <f>IF(N177="nulová",J177,0)</f>
        <v>0</v>
      </c>
      <c r="BJ177" s="14" t="s">
        <v>162</v>
      </c>
      <c r="BK177" s="229">
        <f>ROUND(I177*H177,2)</f>
        <v>0</v>
      </c>
      <c r="BL177" s="14" t="s">
        <v>184</v>
      </c>
      <c r="BM177" s="228" t="s">
        <v>1813</v>
      </c>
    </row>
    <row r="178" s="2" customFormat="1" ht="16.5" customHeight="1">
      <c r="A178" s="35"/>
      <c r="B178" s="36"/>
      <c r="C178" s="216" t="s">
        <v>249</v>
      </c>
      <c r="D178" s="216" t="s">
        <v>157</v>
      </c>
      <c r="E178" s="217" t="s">
        <v>1814</v>
      </c>
      <c r="F178" s="218" t="s">
        <v>1815</v>
      </c>
      <c r="G178" s="219" t="s">
        <v>237</v>
      </c>
      <c r="H178" s="220">
        <v>1</v>
      </c>
      <c r="I178" s="221"/>
      <c r="J178" s="222">
        <f>ROUND(I178*H178,2)</f>
        <v>0</v>
      </c>
      <c r="K178" s="223"/>
      <c r="L178" s="41"/>
      <c r="M178" s="224" t="s">
        <v>1</v>
      </c>
      <c r="N178" s="225" t="s">
        <v>41</v>
      </c>
      <c r="O178" s="88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184</v>
      </c>
      <c r="AT178" s="228" t="s">
        <v>157</v>
      </c>
      <c r="AU178" s="228" t="s">
        <v>162</v>
      </c>
      <c r="AY178" s="14" t="s">
        <v>155</v>
      </c>
      <c r="BE178" s="229">
        <f>IF(N178="základná",J178,0)</f>
        <v>0</v>
      </c>
      <c r="BF178" s="229">
        <f>IF(N178="znížená",J178,0)</f>
        <v>0</v>
      </c>
      <c r="BG178" s="229">
        <f>IF(N178="zákl. prenesená",J178,0)</f>
        <v>0</v>
      </c>
      <c r="BH178" s="229">
        <f>IF(N178="zníž. prenesená",J178,0)</f>
        <v>0</v>
      </c>
      <c r="BI178" s="229">
        <f>IF(N178="nulová",J178,0)</f>
        <v>0</v>
      </c>
      <c r="BJ178" s="14" t="s">
        <v>162</v>
      </c>
      <c r="BK178" s="229">
        <f>ROUND(I178*H178,2)</f>
        <v>0</v>
      </c>
      <c r="BL178" s="14" t="s">
        <v>184</v>
      </c>
      <c r="BM178" s="228" t="s">
        <v>1816</v>
      </c>
    </row>
    <row r="179" s="2" customFormat="1" ht="21.75" customHeight="1">
      <c r="A179" s="35"/>
      <c r="B179" s="36"/>
      <c r="C179" s="230" t="s">
        <v>325</v>
      </c>
      <c r="D179" s="230" t="s">
        <v>193</v>
      </c>
      <c r="E179" s="231" t="s">
        <v>1817</v>
      </c>
      <c r="F179" s="232" t="s">
        <v>1818</v>
      </c>
      <c r="G179" s="233" t="s">
        <v>237</v>
      </c>
      <c r="H179" s="234">
        <v>1</v>
      </c>
      <c r="I179" s="235"/>
      <c r="J179" s="236">
        <f>ROUND(I179*H179,2)</f>
        <v>0</v>
      </c>
      <c r="K179" s="237"/>
      <c r="L179" s="238"/>
      <c r="M179" s="239" t="s">
        <v>1</v>
      </c>
      <c r="N179" s="240" t="s">
        <v>41</v>
      </c>
      <c r="O179" s="88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8" t="s">
        <v>223</v>
      </c>
      <c r="AT179" s="228" t="s">
        <v>193</v>
      </c>
      <c r="AU179" s="228" t="s">
        <v>162</v>
      </c>
      <c r="AY179" s="14" t="s">
        <v>155</v>
      </c>
      <c r="BE179" s="229">
        <f>IF(N179="základná",J179,0)</f>
        <v>0</v>
      </c>
      <c r="BF179" s="229">
        <f>IF(N179="znížená",J179,0)</f>
        <v>0</v>
      </c>
      <c r="BG179" s="229">
        <f>IF(N179="zákl. prenesená",J179,0)</f>
        <v>0</v>
      </c>
      <c r="BH179" s="229">
        <f>IF(N179="zníž. prenesená",J179,0)</f>
        <v>0</v>
      </c>
      <c r="BI179" s="229">
        <f>IF(N179="nulová",J179,0)</f>
        <v>0</v>
      </c>
      <c r="BJ179" s="14" t="s">
        <v>162</v>
      </c>
      <c r="BK179" s="229">
        <f>ROUND(I179*H179,2)</f>
        <v>0</v>
      </c>
      <c r="BL179" s="14" t="s">
        <v>184</v>
      </c>
      <c r="BM179" s="228" t="s">
        <v>1819</v>
      </c>
    </row>
    <row r="180" s="2" customFormat="1" ht="21.75" customHeight="1">
      <c r="A180" s="35"/>
      <c r="B180" s="36"/>
      <c r="C180" s="216" t="s">
        <v>252</v>
      </c>
      <c r="D180" s="216" t="s">
        <v>157</v>
      </c>
      <c r="E180" s="217" t="s">
        <v>1820</v>
      </c>
      <c r="F180" s="218" t="s">
        <v>1821</v>
      </c>
      <c r="G180" s="219" t="s">
        <v>237</v>
      </c>
      <c r="H180" s="220">
        <v>1</v>
      </c>
      <c r="I180" s="221"/>
      <c r="J180" s="222">
        <f>ROUND(I180*H180,2)</f>
        <v>0</v>
      </c>
      <c r="K180" s="223"/>
      <c r="L180" s="41"/>
      <c r="M180" s="224" t="s">
        <v>1</v>
      </c>
      <c r="N180" s="225" t="s">
        <v>41</v>
      </c>
      <c r="O180" s="88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8" t="s">
        <v>184</v>
      </c>
      <c r="AT180" s="228" t="s">
        <v>157</v>
      </c>
      <c r="AU180" s="228" t="s">
        <v>162</v>
      </c>
      <c r="AY180" s="14" t="s">
        <v>155</v>
      </c>
      <c r="BE180" s="229">
        <f>IF(N180="základná",J180,0)</f>
        <v>0</v>
      </c>
      <c r="BF180" s="229">
        <f>IF(N180="znížená",J180,0)</f>
        <v>0</v>
      </c>
      <c r="BG180" s="229">
        <f>IF(N180="zákl. prenesená",J180,0)</f>
        <v>0</v>
      </c>
      <c r="BH180" s="229">
        <f>IF(N180="zníž. prenesená",J180,0)</f>
        <v>0</v>
      </c>
      <c r="BI180" s="229">
        <f>IF(N180="nulová",J180,0)</f>
        <v>0</v>
      </c>
      <c r="BJ180" s="14" t="s">
        <v>162</v>
      </c>
      <c r="BK180" s="229">
        <f>ROUND(I180*H180,2)</f>
        <v>0</v>
      </c>
      <c r="BL180" s="14" t="s">
        <v>184</v>
      </c>
      <c r="BM180" s="228" t="s">
        <v>1822</v>
      </c>
    </row>
    <row r="181" s="2" customFormat="1" ht="21.75" customHeight="1">
      <c r="A181" s="35"/>
      <c r="B181" s="36"/>
      <c r="C181" s="230" t="s">
        <v>333</v>
      </c>
      <c r="D181" s="230" t="s">
        <v>193</v>
      </c>
      <c r="E181" s="231" t="s">
        <v>1823</v>
      </c>
      <c r="F181" s="232" t="s">
        <v>1824</v>
      </c>
      <c r="G181" s="233" t="s">
        <v>237</v>
      </c>
      <c r="H181" s="234">
        <v>1</v>
      </c>
      <c r="I181" s="235"/>
      <c r="J181" s="236">
        <f>ROUND(I181*H181,2)</f>
        <v>0</v>
      </c>
      <c r="K181" s="237"/>
      <c r="L181" s="238"/>
      <c r="M181" s="239" t="s">
        <v>1</v>
      </c>
      <c r="N181" s="240" t="s">
        <v>41</v>
      </c>
      <c r="O181" s="88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8" t="s">
        <v>223</v>
      </c>
      <c r="AT181" s="228" t="s">
        <v>193</v>
      </c>
      <c r="AU181" s="228" t="s">
        <v>162</v>
      </c>
      <c r="AY181" s="14" t="s">
        <v>155</v>
      </c>
      <c r="BE181" s="229">
        <f>IF(N181="základná",J181,0)</f>
        <v>0</v>
      </c>
      <c r="BF181" s="229">
        <f>IF(N181="znížená",J181,0)</f>
        <v>0</v>
      </c>
      <c r="BG181" s="229">
        <f>IF(N181="zákl. prenesená",J181,0)</f>
        <v>0</v>
      </c>
      <c r="BH181" s="229">
        <f>IF(N181="zníž. prenesená",J181,0)</f>
        <v>0</v>
      </c>
      <c r="BI181" s="229">
        <f>IF(N181="nulová",J181,0)</f>
        <v>0</v>
      </c>
      <c r="BJ181" s="14" t="s">
        <v>162</v>
      </c>
      <c r="BK181" s="229">
        <f>ROUND(I181*H181,2)</f>
        <v>0</v>
      </c>
      <c r="BL181" s="14" t="s">
        <v>184</v>
      </c>
      <c r="BM181" s="228" t="s">
        <v>1825</v>
      </c>
    </row>
    <row r="182" s="2" customFormat="1" ht="21.75" customHeight="1">
      <c r="A182" s="35"/>
      <c r="B182" s="36"/>
      <c r="C182" s="216" t="s">
        <v>256</v>
      </c>
      <c r="D182" s="216" t="s">
        <v>157</v>
      </c>
      <c r="E182" s="217" t="s">
        <v>1826</v>
      </c>
      <c r="F182" s="218" t="s">
        <v>1827</v>
      </c>
      <c r="G182" s="219" t="s">
        <v>237</v>
      </c>
      <c r="H182" s="220">
        <v>1</v>
      </c>
      <c r="I182" s="221"/>
      <c r="J182" s="222">
        <f>ROUND(I182*H182,2)</f>
        <v>0</v>
      </c>
      <c r="K182" s="223"/>
      <c r="L182" s="41"/>
      <c r="M182" s="224" t="s">
        <v>1</v>
      </c>
      <c r="N182" s="225" t="s">
        <v>41</v>
      </c>
      <c r="O182" s="88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8" t="s">
        <v>184</v>
      </c>
      <c r="AT182" s="228" t="s">
        <v>157</v>
      </c>
      <c r="AU182" s="228" t="s">
        <v>162</v>
      </c>
      <c r="AY182" s="14" t="s">
        <v>155</v>
      </c>
      <c r="BE182" s="229">
        <f>IF(N182="základná",J182,0)</f>
        <v>0</v>
      </c>
      <c r="BF182" s="229">
        <f>IF(N182="znížená",J182,0)</f>
        <v>0</v>
      </c>
      <c r="BG182" s="229">
        <f>IF(N182="zákl. prenesená",J182,0)</f>
        <v>0</v>
      </c>
      <c r="BH182" s="229">
        <f>IF(N182="zníž. prenesená",J182,0)</f>
        <v>0</v>
      </c>
      <c r="BI182" s="229">
        <f>IF(N182="nulová",J182,0)</f>
        <v>0</v>
      </c>
      <c r="BJ182" s="14" t="s">
        <v>162</v>
      </c>
      <c r="BK182" s="229">
        <f>ROUND(I182*H182,2)</f>
        <v>0</v>
      </c>
      <c r="BL182" s="14" t="s">
        <v>184</v>
      </c>
      <c r="BM182" s="228" t="s">
        <v>1828</v>
      </c>
    </row>
    <row r="183" s="2" customFormat="1" ht="33" customHeight="1">
      <c r="A183" s="35"/>
      <c r="B183" s="36"/>
      <c r="C183" s="230" t="s">
        <v>340</v>
      </c>
      <c r="D183" s="230" t="s">
        <v>193</v>
      </c>
      <c r="E183" s="231" t="s">
        <v>1829</v>
      </c>
      <c r="F183" s="232" t="s">
        <v>1830</v>
      </c>
      <c r="G183" s="233" t="s">
        <v>237</v>
      </c>
      <c r="H183" s="234">
        <v>1</v>
      </c>
      <c r="I183" s="235"/>
      <c r="J183" s="236">
        <f>ROUND(I183*H183,2)</f>
        <v>0</v>
      </c>
      <c r="K183" s="237"/>
      <c r="L183" s="238"/>
      <c r="M183" s="239" t="s">
        <v>1</v>
      </c>
      <c r="N183" s="240" t="s">
        <v>41</v>
      </c>
      <c r="O183" s="88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8" t="s">
        <v>223</v>
      </c>
      <c r="AT183" s="228" t="s">
        <v>193</v>
      </c>
      <c r="AU183" s="228" t="s">
        <v>162</v>
      </c>
      <c r="AY183" s="14" t="s">
        <v>155</v>
      </c>
      <c r="BE183" s="229">
        <f>IF(N183="základná",J183,0)</f>
        <v>0</v>
      </c>
      <c r="BF183" s="229">
        <f>IF(N183="znížená",J183,0)</f>
        <v>0</v>
      </c>
      <c r="BG183" s="229">
        <f>IF(N183="zákl. prenesená",J183,0)</f>
        <v>0</v>
      </c>
      <c r="BH183" s="229">
        <f>IF(N183="zníž. prenesená",J183,0)</f>
        <v>0</v>
      </c>
      <c r="BI183" s="229">
        <f>IF(N183="nulová",J183,0)</f>
        <v>0</v>
      </c>
      <c r="BJ183" s="14" t="s">
        <v>162</v>
      </c>
      <c r="BK183" s="229">
        <f>ROUND(I183*H183,2)</f>
        <v>0</v>
      </c>
      <c r="BL183" s="14" t="s">
        <v>184</v>
      </c>
      <c r="BM183" s="228" t="s">
        <v>1831</v>
      </c>
    </row>
    <row r="184" s="2" customFormat="1" ht="21.75" customHeight="1">
      <c r="A184" s="35"/>
      <c r="B184" s="36"/>
      <c r="C184" s="216" t="s">
        <v>259</v>
      </c>
      <c r="D184" s="216" t="s">
        <v>157</v>
      </c>
      <c r="E184" s="217" t="s">
        <v>1832</v>
      </c>
      <c r="F184" s="218" t="s">
        <v>1833</v>
      </c>
      <c r="G184" s="219" t="s">
        <v>237</v>
      </c>
      <c r="H184" s="220">
        <v>1</v>
      </c>
      <c r="I184" s="221"/>
      <c r="J184" s="222">
        <f>ROUND(I184*H184,2)</f>
        <v>0</v>
      </c>
      <c r="K184" s="223"/>
      <c r="L184" s="41"/>
      <c r="M184" s="224" t="s">
        <v>1</v>
      </c>
      <c r="N184" s="225" t="s">
        <v>41</v>
      </c>
      <c r="O184" s="88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8" t="s">
        <v>184</v>
      </c>
      <c r="AT184" s="228" t="s">
        <v>157</v>
      </c>
      <c r="AU184" s="228" t="s">
        <v>162</v>
      </c>
      <c r="AY184" s="14" t="s">
        <v>155</v>
      </c>
      <c r="BE184" s="229">
        <f>IF(N184="základná",J184,0)</f>
        <v>0</v>
      </c>
      <c r="BF184" s="229">
        <f>IF(N184="znížená",J184,0)</f>
        <v>0</v>
      </c>
      <c r="BG184" s="229">
        <f>IF(N184="zákl. prenesená",J184,0)</f>
        <v>0</v>
      </c>
      <c r="BH184" s="229">
        <f>IF(N184="zníž. prenesená",J184,0)</f>
        <v>0</v>
      </c>
      <c r="BI184" s="229">
        <f>IF(N184="nulová",J184,0)</f>
        <v>0</v>
      </c>
      <c r="BJ184" s="14" t="s">
        <v>162</v>
      </c>
      <c r="BK184" s="229">
        <f>ROUND(I184*H184,2)</f>
        <v>0</v>
      </c>
      <c r="BL184" s="14" t="s">
        <v>184</v>
      </c>
      <c r="BM184" s="228" t="s">
        <v>1834</v>
      </c>
    </row>
    <row r="185" s="2" customFormat="1" ht="16.5" customHeight="1">
      <c r="A185" s="35"/>
      <c r="B185" s="36"/>
      <c r="C185" s="230" t="s">
        <v>347</v>
      </c>
      <c r="D185" s="230" t="s">
        <v>193</v>
      </c>
      <c r="E185" s="231" t="s">
        <v>1835</v>
      </c>
      <c r="F185" s="232" t="s">
        <v>1836</v>
      </c>
      <c r="G185" s="233" t="s">
        <v>237</v>
      </c>
      <c r="H185" s="234">
        <v>1</v>
      </c>
      <c r="I185" s="235"/>
      <c r="J185" s="236">
        <f>ROUND(I185*H185,2)</f>
        <v>0</v>
      </c>
      <c r="K185" s="237"/>
      <c r="L185" s="238"/>
      <c r="M185" s="239" t="s">
        <v>1</v>
      </c>
      <c r="N185" s="240" t="s">
        <v>41</v>
      </c>
      <c r="O185" s="88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8" t="s">
        <v>223</v>
      </c>
      <c r="AT185" s="228" t="s">
        <v>193</v>
      </c>
      <c r="AU185" s="228" t="s">
        <v>162</v>
      </c>
      <c r="AY185" s="14" t="s">
        <v>155</v>
      </c>
      <c r="BE185" s="229">
        <f>IF(N185="základná",J185,0)</f>
        <v>0</v>
      </c>
      <c r="BF185" s="229">
        <f>IF(N185="znížená",J185,0)</f>
        <v>0</v>
      </c>
      <c r="BG185" s="229">
        <f>IF(N185="zákl. prenesená",J185,0)</f>
        <v>0</v>
      </c>
      <c r="BH185" s="229">
        <f>IF(N185="zníž. prenesená",J185,0)</f>
        <v>0</v>
      </c>
      <c r="BI185" s="229">
        <f>IF(N185="nulová",J185,0)</f>
        <v>0</v>
      </c>
      <c r="BJ185" s="14" t="s">
        <v>162</v>
      </c>
      <c r="BK185" s="229">
        <f>ROUND(I185*H185,2)</f>
        <v>0</v>
      </c>
      <c r="BL185" s="14" t="s">
        <v>184</v>
      </c>
      <c r="BM185" s="228" t="s">
        <v>1837</v>
      </c>
    </row>
    <row r="186" s="2" customFormat="1" ht="21.75" customHeight="1">
      <c r="A186" s="35"/>
      <c r="B186" s="36"/>
      <c r="C186" s="216" t="s">
        <v>263</v>
      </c>
      <c r="D186" s="216" t="s">
        <v>157</v>
      </c>
      <c r="E186" s="217" t="s">
        <v>929</v>
      </c>
      <c r="F186" s="218" t="s">
        <v>930</v>
      </c>
      <c r="G186" s="219" t="s">
        <v>196</v>
      </c>
      <c r="H186" s="220">
        <v>0.108</v>
      </c>
      <c r="I186" s="221"/>
      <c r="J186" s="222">
        <f>ROUND(I186*H186,2)</f>
        <v>0</v>
      </c>
      <c r="K186" s="223"/>
      <c r="L186" s="41"/>
      <c r="M186" s="241" t="s">
        <v>1</v>
      </c>
      <c r="N186" s="242" t="s">
        <v>41</v>
      </c>
      <c r="O186" s="243"/>
      <c r="P186" s="244">
        <f>O186*H186</f>
        <v>0</v>
      </c>
      <c r="Q186" s="244">
        <v>0</v>
      </c>
      <c r="R186" s="244">
        <f>Q186*H186</f>
        <v>0</v>
      </c>
      <c r="S186" s="244">
        <v>0</v>
      </c>
      <c r="T186" s="24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184</v>
      </c>
      <c r="AT186" s="228" t="s">
        <v>157</v>
      </c>
      <c r="AU186" s="228" t="s">
        <v>162</v>
      </c>
      <c r="AY186" s="14" t="s">
        <v>155</v>
      </c>
      <c r="BE186" s="229">
        <f>IF(N186="základná",J186,0)</f>
        <v>0</v>
      </c>
      <c r="BF186" s="229">
        <f>IF(N186="znížená",J186,0)</f>
        <v>0</v>
      </c>
      <c r="BG186" s="229">
        <f>IF(N186="zákl. prenesená",J186,0)</f>
        <v>0</v>
      </c>
      <c r="BH186" s="229">
        <f>IF(N186="zníž. prenesená",J186,0)</f>
        <v>0</v>
      </c>
      <c r="BI186" s="229">
        <f>IF(N186="nulová",J186,0)</f>
        <v>0</v>
      </c>
      <c r="BJ186" s="14" t="s">
        <v>162</v>
      </c>
      <c r="BK186" s="229">
        <f>ROUND(I186*H186,2)</f>
        <v>0</v>
      </c>
      <c r="BL186" s="14" t="s">
        <v>184</v>
      </c>
      <c r="BM186" s="228" t="s">
        <v>1838</v>
      </c>
    </row>
    <row r="187" s="2" customFormat="1" ht="6.96" customHeight="1">
      <c r="A187" s="35"/>
      <c r="B187" s="63"/>
      <c r="C187" s="64"/>
      <c r="D187" s="64"/>
      <c r="E187" s="64"/>
      <c r="F187" s="64"/>
      <c r="G187" s="64"/>
      <c r="H187" s="64"/>
      <c r="I187" s="64"/>
      <c r="J187" s="64"/>
      <c r="K187" s="64"/>
      <c r="L187" s="41"/>
      <c r="M187" s="35"/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</row>
  </sheetData>
  <sheetProtection sheet="1" autoFilter="0" formatColumns="0" formatRows="0" objects="1" scenarios="1" spinCount="100000" saltValue="RFqwRyRS5ZVgSAjMKxwPprlI9E6gXK/+Cpb4ed5r0MCx9INjsdfe6TuS8S94q4RlglCHWVE7NospKeNk8becsg==" hashValue="GStehIGdp83K/30FfwUDfrVwK2fbMeo8Ew9ojqlWAUAj83CvAcmbsu5w13RklsNSu1xHX7wZ0viljHusrAlh3g==" algorithmName="SHA-512" password="CC35"/>
  <autoFilter ref="C123:K186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75</v>
      </c>
    </row>
    <row r="4" s="1" customFormat="1" ht="24.96" customHeight="1">
      <c r="B4" s="17"/>
      <c r="D4" s="135" t="s">
        <v>112</v>
      </c>
      <c r="L4" s="17"/>
      <c r="M4" s="136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15</v>
      </c>
      <c r="L6" s="17"/>
    </row>
    <row r="7" s="1" customFormat="1" ht="16.5" customHeight="1">
      <c r="B7" s="17"/>
      <c r="E7" s="138" t="str">
        <f>'Rekapitulácia stavby'!K6</f>
        <v>Zariadenie pre seniorov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113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1839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17</v>
      </c>
      <c r="E11" s="35"/>
      <c r="F11" s="140" t="s">
        <v>1</v>
      </c>
      <c r="G11" s="35"/>
      <c r="H11" s="35"/>
      <c r="I11" s="137" t="s">
        <v>18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19</v>
      </c>
      <c r="E12" s="35"/>
      <c r="F12" s="140" t="s">
        <v>20</v>
      </c>
      <c r="G12" s="35"/>
      <c r="H12" s="35"/>
      <c r="I12" s="137" t="s">
        <v>21</v>
      </c>
      <c r="J12" s="141" t="str">
        <f>'Rekapitulácia stavby'!AN8</f>
        <v>17. 4. 2019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23</v>
      </c>
      <c r="E14" s="35"/>
      <c r="F14" s="35"/>
      <c r="G14" s="35"/>
      <c r="H14" s="35"/>
      <c r="I14" s="137" t="s">
        <v>24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25</v>
      </c>
      <c r="F15" s="35"/>
      <c r="G15" s="35"/>
      <c r="H15" s="35"/>
      <c r="I15" s="137" t="s">
        <v>26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24</v>
      </c>
      <c r="J17" s="30" t="str">
        <f>'Rekapitulácia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0"/>
      <c r="G18" s="140"/>
      <c r="H18" s="140"/>
      <c r="I18" s="137" t="s">
        <v>26</v>
      </c>
      <c r="J18" s="30" t="str">
        <f>'Rekapitulácia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24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24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33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ROUND(J122,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ROUND((SUM(BE122:BE166)),  2)</f>
        <v>0</v>
      </c>
      <c r="G33" s="35"/>
      <c r="H33" s="35"/>
      <c r="I33" s="152">
        <v>0.20000000000000001</v>
      </c>
      <c r="J33" s="151">
        <f>ROUND(((SUM(BE122:BE166))*I33),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ROUND((SUM(BF122:BF166)),  2)</f>
        <v>0</v>
      </c>
      <c r="G34" s="35"/>
      <c r="H34" s="35"/>
      <c r="I34" s="152">
        <v>0.20000000000000001</v>
      </c>
      <c r="J34" s="151">
        <f>ROUND(((SUM(BF122:BF166))*I34),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ROUND((SUM(BG122:BG166)),  2)</f>
        <v>0</v>
      </c>
      <c r="G35" s="35"/>
      <c r="H35" s="35"/>
      <c r="I35" s="152">
        <v>0.20000000000000001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ROUND((SUM(BH122:BH166)),  2)</f>
        <v>0</v>
      </c>
      <c r="G36" s="35"/>
      <c r="H36" s="35"/>
      <c r="I36" s="152">
        <v>0.20000000000000001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ROUND((SUM(BI122:BI166)),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115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71" t="str">
        <f>E7</f>
        <v>Zariadenie pre seniorov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113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08 - SO 08 - Elektro prípojka NN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19</v>
      </c>
      <c r="D89" s="37"/>
      <c r="E89" s="37"/>
      <c r="F89" s="24" t="str">
        <f>F12</f>
        <v>k.ú. Horný Vinodol č. parc. 14</v>
      </c>
      <c r="G89" s="37"/>
      <c r="H89" s="37"/>
      <c r="I89" s="29" t="s">
        <v>21</v>
      </c>
      <c r="J89" s="76" t="str">
        <f>IF(J12="","",J12)</f>
        <v>17. 4. 2019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Obec Vinodol, Obecná 473/29 Vinodol 951 06</v>
      </c>
      <c r="G91" s="37"/>
      <c r="H91" s="37"/>
      <c r="I91" s="29" t="s">
        <v>30</v>
      </c>
      <c r="J91" s="33" t="str">
        <f>E21</f>
        <v>Ing. arch. Ján Kováč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72" t="s">
        <v>116</v>
      </c>
      <c r="D94" s="173"/>
      <c r="E94" s="173"/>
      <c r="F94" s="173"/>
      <c r="G94" s="173"/>
      <c r="H94" s="173"/>
      <c r="I94" s="173"/>
      <c r="J94" s="174" t="s">
        <v>117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5" t="s">
        <v>118</v>
      </c>
      <c r="D96" s="37"/>
      <c r="E96" s="37"/>
      <c r="F96" s="37"/>
      <c r="G96" s="37"/>
      <c r="H96" s="37"/>
      <c r="I96" s="37"/>
      <c r="J96" s="107">
        <f>J122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119</v>
      </c>
    </row>
    <row r="97" hidden="1" s="9" customFormat="1" ht="24.96" customHeight="1">
      <c r="A97" s="9"/>
      <c r="B97" s="176"/>
      <c r="C97" s="177"/>
      <c r="D97" s="178" t="s">
        <v>120</v>
      </c>
      <c r="E97" s="179"/>
      <c r="F97" s="179"/>
      <c r="G97" s="179"/>
      <c r="H97" s="179"/>
      <c r="I97" s="179"/>
      <c r="J97" s="180">
        <f>J123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2"/>
      <c r="C98" s="183"/>
      <c r="D98" s="184" t="s">
        <v>121</v>
      </c>
      <c r="E98" s="185"/>
      <c r="F98" s="185"/>
      <c r="G98" s="185"/>
      <c r="H98" s="185"/>
      <c r="I98" s="185"/>
      <c r="J98" s="186">
        <f>J124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2"/>
      <c r="C99" s="183"/>
      <c r="D99" s="184" t="s">
        <v>796</v>
      </c>
      <c r="E99" s="185"/>
      <c r="F99" s="185"/>
      <c r="G99" s="185"/>
      <c r="H99" s="185"/>
      <c r="I99" s="185"/>
      <c r="J99" s="186">
        <f>J134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9" customFormat="1" ht="24.96" customHeight="1">
      <c r="A100" s="9"/>
      <c r="B100" s="176"/>
      <c r="C100" s="177"/>
      <c r="D100" s="178" t="s">
        <v>1023</v>
      </c>
      <c r="E100" s="179"/>
      <c r="F100" s="179"/>
      <c r="G100" s="179"/>
      <c r="H100" s="179"/>
      <c r="I100" s="179"/>
      <c r="J100" s="180">
        <f>J136</f>
        <v>0</v>
      </c>
      <c r="K100" s="177"/>
      <c r="L100" s="18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10" customFormat="1" ht="19.92" customHeight="1">
      <c r="A101" s="10"/>
      <c r="B101" s="182"/>
      <c r="C101" s="183"/>
      <c r="D101" s="184" t="s">
        <v>1024</v>
      </c>
      <c r="E101" s="185"/>
      <c r="F101" s="185"/>
      <c r="G101" s="185"/>
      <c r="H101" s="185"/>
      <c r="I101" s="185"/>
      <c r="J101" s="186">
        <f>J137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9" customFormat="1" ht="24.96" customHeight="1">
      <c r="A102" s="9"/>
      <c r="B102" s="176"/>
      <c r="C102" s="177"/>
      <c r="D102" s="178" t="s">
        <v>1840</v>
      </c>
      <c r="E102" s="179"/>
      <c r="F102" s="179"/>
      <c r="G102" s="179"/>
      <c r="H102" s="179"/>
      <c r="I102" s="179"/>
      <c r="J102" s="180">
        <f>J165</f>
        <v>0</v>
      </c>
      <c r="K102" s="177"/>
      <c r="L102" s="18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hidden="1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hidden="1"/>
    <row r="106" hidden="1"/>
    <row r="107" hidden="1"/>
    <row r="108" s="2" customFormat="1" ht="6.96" customHeight="1">
      <c r="A108" s="35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141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15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171" t="str">
        <f>E7</f>
        <v>Zariadenie pre seniorov</v>
      </c>
      <c r="F112" s="29"/>
      <c r="G112" s="29"/>
      <c r="H112" s="29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113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E9</f>
        <v>08 - SO 08 - Elektro prípojka NN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19</v>
      </c>
      <c r="D116" s="37"/>
      <c r="E116" s="37"/>
      <c r="F116" s="24" t="str">
        <f>F12</f>
        <v>k.ú. Horný Vinodol č. parc. 14</v>
      </c>
      <c r="G116" s="37"/>
      <c r="H116" s="37"/>
      <c r="I116" s="29" t="s">
        <v>21</v>
      </c>
      <c r="J116" s="76" t="str">
        <f>IF(J12="","",J12)</f>
        <v>17. 4. 2019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23</v>
      </c>
      <c r="D118" s="37"/>
      <c r="E118" s="37"/>
      <c r="F118" s="24" t="str">
        <f>E15</f>
        <v>Obec Vinodol, Obecná 473/29 Vinodol 951 06</v>
      </c>
      <c r="G118" s="37"/>
      <c r="H118" s="37"/>
      <c r="I118" s="29" t="s">
        <v>30</v>
      </c>
      <c r="J118" s="33" t="str">
        <f>E21</f>
        <v>Ing. arch. Ján Kováč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27</v>
      </c>
      <c r="D119" s="37"/>
      <c r="E119" s="37"/>
      <c r="F119" s="24" t="str">
        <f>IF(E18="","",E18)</f>
        <v>Vyplň údaj</v>
      </c>
      <c r="G119" s="37"/>
      <c r="H119" s="37"/>
      <c r="I119" s="29" t="s">
        <v>32</v>
      </c>
      <c r="J119" s="33" t="str">
        <f>E24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188"/>
      <c r="B121" s="189"/>
      <c r="C121" s="190" t="s">
        <v>142</v>
      </c>
      <c r="D121" s="191" t="s">
        <v>60</v>
      </c>
      <c r="E121" s="191" t="s">
        <v>56</v>
      </c>
      <c r="F121" s="191" t="s">
        <v>57</v>
      </c>
      <c r="G121" s="191" t="s">
        <v>143</v>
      </c>
      <c r="H121" s="191" t="s">
        <v>144</v>
      </c>
      <c r="I121" s="191" t="s">
        <v>145</v>
      </c>
      <c r="J121" s="192" t="s">
        <v>117</v>
      </c>
      <c r="K121" s="193" t="s">
        <v>146</v>
      </c>
      <c r="L121" s="194"/>
      <c r="M121" s="97" t="s">
        <v>1</v>
      </c>
      <c r="N121" s="98" t="s">
        <v>39</v>
      </c>
      <c r="O121" s="98" t="s">
        <v>147</v>
      </c>
      <c r="P121" s="98" t="s">
        <v>148</v>
      </c>
      <c r="Q121" s="98" t="s">
        <v>149</v>
      </c>
      <c r="R121" s="98" t="s">
        <v>150</v>
      </c>
      <c r="S121" s="98" t="s">
        <v>151</v>
      </c>
      <c r="T121" s="99" t="s">
        <v>152</v>
      </c>
      <c r="U121" s="188"/>
      <c r="V121" s="188"/>
      <c r="W121" s="188"/>
      <c r="X121" s="188"/>
      <c r="Y121" s="188"/>
      <c r="Z121" s="188"/>
      <c r="AA121" s="188"/>
      <c r="AB121" s="188"/>
      <c r="AC121" s="188"/>
      <c r="AD121" s="188"/>
      <c r="AE121" s="188"/>
    </row>
    <row r="122" s="2" customFormat="1" ht="22.8" customHeight="1">
      <c r="A122" s="35"/>
      <c r="B122" s="36"/>
      <c r="C122" s="104" t="s">
        <v>118</v>
      </c>
      <c r="D122" s="37"/>
      <c r="E122" s="37"/>
      <c r="F122" s="37"/>
      <c r="G122" s="37"/>
      <c r="H122" s="37"/>
      <c r="I122" s="37"/>
      <c r="J122" s="195">
        <f>BK122</f>
        <v>0</v>
      </c>
      <c r="K122" s="37"/>
      <c r="L122" s="41"/>
      <c r="M122" s="100"/>
      <c r="N122" s="196"/>
      <c r="O122" s="101"/>
      <c r="P122" s="197">
        <f>P123+P136+P165</f>
        <v>0</v>
      </c>
      <c r="Q122" s="101"/>
      <c r="R122" s="197">
        <f>R123+R136+R165</f>
        <v>0.0195</v>
      </c>
      <c r="S122" s="101"/>
      <c r="T122" s="198">
        <f>T123+T136+T165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74</v>
      </c>
      <c r="AU122" s="14" t="s">
        <v>119</v>
      </c>
      <c r="BK122" s="199">
        <f>BK123+BK136+BK165</f>
        <v>0</v>
      </c>
    </row>
    <row r="123" s="12" customFormat="1" ht="25.92" customHeight="1">
      <c r="A123" s="12"/>
      <c r="B123" s="200"/>
      <c r="C123" s="201"/>
      <c r="D123" s="202" t="s">
        <v>74</v>
      </c>
      <c r="E123" s="203" t="s">
        <v>153</v>
      </c>
      <c r="F123" s="203" t="s">
        <v>154</v>
      </c>
      <c r="G123" s="201"/>
      <c r="H123" s="201"/>
      <c r="I123" s="204"/>
      <c r="J123" s="205">
        <f>BK123</f>
        <v>0</v>
      </c>
      <c r="K123" s="201"/>
      <c r="L123" s="206"/>
      <c r="M123" s="207"/>
      <c r="N123" s="208"/>
      <c r="O123" s="208"/>
      <c r="P123" s="209">
        <f>P124+P134</f>
        <v>0</v>
      </c>
      <c r="Q123" s="208"/>
      <c r="R123" s="209">
        <f>R124+R134</f>
        <v>0.0195</v>
      </c>
      <c r="S123" s="208"/>
      <c r="T123" s="210">
        <f>T124+T134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1" t="s">
        <v>83</v>
      </c>
      <c r="AT123" s="212" t="s">
        <v>74</v>
      </c>
      <c r="AU123" s="212" t="s">
        <v>75</v>
      </c>
      <c r="AY123" s="211" t="s">
        <v>155</v>
      </c>
      <c r="BK123" s="213">
        <f>BK124+BK134</f>
        <v>0</v>
      </c>
    </row>
    <row r="124" s="12" customFormat="1" ht="22.8" customHeight="1">
      <c r="A124" s="12"/>
      <c r="B124" s="200"/>
      <c r="C124" s="201"/>
      <c r="D124" s="202" t="s">
        <v>74</v>
      </c>
      <c r="E124" s="214" t="s">
        <v>83</v>
      </c>
      <c r="F124" s="214" t="s">
        <v>156</v>
      </c>
      <c r="G124" s="201"/>
      <c r="H124" s="201"/>
      <c r="I124" s="204"/>
      <c r="J124" s="215">
        <f>BK124</f>
        <v>0</v>
      </c>
      <c r="K124" s="201"/>
      <c r="L124" s="206"/>
      <c r="M124" s="207"/>
      <c r="N124" s="208"/>
      <c r="O124" s="208"/>
      <c r="P124" s="209">
        <f>SUM(P125:P133)</f>
        <v>0</v>
      </c>
      <c r="Q124" s="208"/>
      <c r="R124" s="209">
        <f>SUM(R125:R133)</f>
        <v>0</v>
      </c>
      <c r="S124" s="208"/>
      <c r="T124" s="210">
        <f>SUM(T125:T133)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1" t="s">
        <v>83</v>
      </c>
      <c r="AT124" s="212" t="s">
        <v>74</v>
      </c>
      <c r="AU124" s="212" t="s">
        <v>83</v>
      </c>
      <c r="AY124" s="211" t="s">
        <v>155</v>
      </c>
      <c r="BK124" s="213">
        <f>SUM(BK125:BK133)</f>
        <v>0</v>
      </c>
    </row>
    <row r="125" s="2" customFormat="1" ht="16.5" customHeight="1">
      <c r="A125" s="35"/>
      <c r="B125" s="36"/>
      <c r="C125" s="216" t="s">
        <v>83</v>
      </c>
      <c r="D125" s="216" t="s">
        <v>157</v>
      </c>
      <c r="E125" s="217" t="s">
        <v>1841</v>
      </c>
      <c r="F125" s="218" t="s">
        <v>1842</v>
      </c>
      <c r="G125" s="219" t="s">
        <v>160</v>
      </c>
      <c r="H125" s="220">
        <v>37.119999999999997</v>
      </c>
      <c r="I125" s="221"/>
      <c r="J125" s="222">
        <f>ROUND(I125*H125,2)</f>
        <v>0</v>
      </c>
      <c r="K125" s="223"/>
      <c r="L125" s="41"/>
      <c r="M125" s="224" t="s">
        <v>1</v>
      </c>
      <c r="N125" s="225" t="s">
        <v>41</v>
      </c>
      <c r="O125" s="88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161</v>
      </c>
      <c r="AT125" s="228" t="s">
        <v>157</v>
      </c>
      <c r="AU125" s="228" t="s">
        <v>162</v>
      </c>
      <c r="AY125" s="14" t="s">
        <v>155</v>
      </c>
      <c r="BE125" s="229">
        <f>IF(N125="základná",J125,0)</f>
        <v>0</v>
      </c>
      <c r="BF125" s="229">
        <f>IF(N125="znížená",J125,0)</f>
        <v>0</v>
      </c>
      <c r="BG125" s="229">
        <f>IF(N125="zákl. prenesená",J125,0)</f>
        <v>0</v>
      </c>
      <c r="BH125" s="229">
        <f>IF(N125="zníž. prenesená",J125,0)</f>
        <v>0</v>
      </c>
      <c r="BI125" s="229">
        <f>IF(N125="nulová",J125,0)</f>
        <v>0</v>
      </c>
      <c r="BJ125" s="14" t="s">
        <v>162</v>
      </c>
      <c r="BK125" s="229">
        <f>ROUND(I125*H125,2)</f>
        <v>0</v>
      </c>
      <c r="BL125" s="14" t="s">
        <v>161</v>
      </c>
      <c r="BM125" s="228" t="s">
        <v>1843</v>
      </c>
    </row>
    <row r="126" s="2" customFormat="1" ht="33" customHeight="1">
      <c r="A126" s="35"/>
      <c r="B126" s="36"/>
      <c r="C126" s="216" t="s">
        <v>162</v>
      </c>
      <c r="D126" s="216" t="s">
        <v>157</v>
      </c>
      <c r="E126" s="217" t="s">
        <v>173</v>
      </c>
      <c r="F126" s="218" t="s">
        <v>174</v>
      </c>
      <c r="G126" s="219" t="s">
        <v>160</v>
      </c>
      <c r="H126" s="220">
        <v>37.119999999999997</v>
      </c>
      <c r="I126" s="221"/>
      <c r="J126" s="222">
        <f>ROUND(I126*H126,2)</f>
        <v>0</v>
      </c>
      <c r="K126" s="223"/>
      <c r="L126" s="41"/>
      <c r="M126" s="224" t="s">
        <v>1</v>
      </c>
      <c r="N126" s="225" t="s">
        <v>41</v>
      </c>
      <c r="O126" s="88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161</v>
      </c>
      <c r="AT126" s="228" t="s">
        <v>157</v>
      </c>
      <c r="AU126" s="228" t="s">
        <v>162</v>
      </c>
      <c r="AY126" s="14" t="s">
        <v>155</v>
      </c>
      <c r="BE126" s="229">
        <f>IF(N126="základná",J126,0)</f>
        <v>0</v>
      </c>
      <c r="BF126" s="229">
        <f>IF(N126="znížená",J126,0)</f>
        <v>0</v>
      </c>
      <c r="BG126" s="229">
        <f>IF(N126="zákl. prenesená",J126,0)</f>
        <v>0</v>
      </c>
      <c r="BH126" s="229">
        <f>IF(N126="zníž. prenesená",J126,0)</f>
        <v>0</v>
      </c>
      <c r="BI126" s="229">
        <f>IF(N126="nulová",J126,0)</f>
        <v>0</v>
      </c>
      <c r="BJ126" s="14" t="s">
        <v>162</v>
      </c>
      <c r="BK126" s="229">
        <f>ROUND(I126*H126,2)</f>
        <v>0</v>
      </c>
      <c r="BL126" s="14" t="s">
        <v>161</v>
      </c>
      <c r="BM126" s="228" t="s">
        <v>1844</v>
      </c>
    </row>
    <row r="127" s="2" customFormat="1" ht="21.75" customHeight="1">
      <c r="A127" s="35"/>
      <c r="B127" s="36"/>
      <c r="C127" s="216" t="s">
        <v>165</v>
      </c>
      <c r="D127" s="216" t="s">
        <v>157</v>
      </c>
      <c r="E127" s="217" t="s">
        <v>1444</v>
      </c>
      <c r="F127" s="218" t="s">
        <v>1845</v>
      </c>
      <c r="G127" s="219" t="s">
        <v>443</v>
      </c>
      <c r="H127" s="220">
        <v>14</v>
      </c>
      <c r="I127" s="221"/>
      <c r="J127" s="222">
        <f>ROUND(I127*H127,2)</f>
        <v>0</v>
      </c>
      <c r="K127" s="223"/>
      <c r="L127" s="41"/>
      <c r="M127" s="224" t="s">
        <v>1</v>
      </c>
      <c r="N127" s="225" t="s">
        <v>41</v>
      </c>
      <c r="O127" s="88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161</v>
      </c>
      <c r="AT127" s="228" t="s">
        <v>157</v>
      </c>
      <c r="AU127" s="228" t="s">
        <v>162</v>
      </c>
      <c r="AY127" s="14" t="s">
        <v>155</v>
      </c>
      <c r="BE127" s="229">
        <f>IF(N127="základná",J127,0)</f>
        <v>0</v>
      </c>
      <c r="BF127" s="229">
        <f>IF(N127="znížená",J127,0)</f>
        <v>0</v>
      </c>
      <c r="BG127" s="229">
        <f>IF(N127="zákl. prenesená",J127,0)</f>
        <v>0</v>
      </c>
      <c r="BH127" s="229">
        <f>IF(N127="zníž. prenesená",J127,0)</f>
        <v>0</v>
      </c>
      <c r="BI127" s="229">
        <f>IF(N127="nulová",J127,0)</f>
        <v>0</v>
      </c>
      <c r="BJ127" s="14" t="s">
        <v>162</v>
      </c>
      <c r="BK127" s="229">
        <f>ROUND(I127*H127,2)</f>
        <v>0</v>
      </c>
      <c r="BL127" s="14" t="s">
        <v>161</v>
      </c>
      <c r="BM127" s="228" t="s">
        <v>1846</v>
      </c>
    </row>
    <row r="128" s="2" customFormat="1" ht="21.75" customHeight="1">
      <c r="A128" s="35"/>
      <c r="B128" s="36"/>
      <c r="C128" s="216" t="s">
        <v>161</v>
      </c>
      <c r="D128" s="216" t="s">
        <v>157</v>
      </c>
      <c r="E128" s="217" t="s">
        <v>1847</v>
      </c>
      <c r="F128" s="218" t="s">
        <v>1848</v>
      </c>
      <c r="G128" s="219" t="s">
        <v>160</v>
      </c>
      <c r="H128" s="220">
        <v>23.559999999999999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41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161</v>
      </c>
      <c r="AT128" s="228" t="s">
        <v>157</v>
      </c>
      <c r="AU128" s="228" t="s">
        <v>162</v>
      </c>
      <c r="AY128" s="14" t="s">
        <v>155</v>
      </c>
      <c r="BE128" s="229">
        <f>IF(N128="základná",J128,0)</f>
        <v>0</v>
      </c>
      <c r="BF128" s="229">
        <f>IF(N128="znížená",J128,0)</f>
        <v>0</v>
      </c>
      <c r="BG128" s="229">
        <f>IF(N128="zákl. prenesená",J128,0)</f>
        <v>0</v>
      </c>
      <c r="BH128" s="229">
        <f>IF(N128="zníž. prenesená",J128,0)</f>
        <v>0</v>
      </c>
      <c r="BI128" s="229">
        <f>IF(N128="nulová",J128,0)</f>
        <v>0</v>
      </c>
      <c r="BJ128" s="14" t="s">
        <v>162</v>
      </c>
      <c r="BK128" s="229">
        <f>ROUND(I128*H128,2)</f>
        <v>0</v>
      </c>
      <c r="BL128" s="14" t="s">
        <v>161</v>
      </c>
      <c r="BM128" s="228" t="s">
        <v>1849</v>
      </c>
    </row>
    <row r="129" s="2" customFormat="1" ht="21.75" customHeight="1">
      <c r="A129" s="35"/>
      <c r="B129" s="36"/>
      <c r="C129" s="216" t="s">
        <v>172</v>
      </c>
      <c r="D129" s="216" t="s">
        <v>157</v>
      </c>
      <c r="E129" s="217" t="s">
        <v>1850</v>
      </c>
      <c r="F129" s="218" t="s">
        <v>1851</v>
      </c>
      <c r="G129" s="219" t="s">
        <v>443</v>
      </c>
      <c r="H129" s="220">
        <v>56.5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41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161</v>
      </c>
      <c r="AT129" s="228" t="s">
        <v>157</v>
      </c>
      <c r="AU129" s="228" t="s">
        <v>162</v>
      </c>
      <c r="AY129" s="14" t="s">
        <v>155</v>
      </c>
      <c r="BE129" s="229">
        <f>IF(N129="základná",J129,0)</f>
        <v>0</v>
      </c>
      <c r="BF129" s="229">
        <f>IF(N129="znížená",J129,0)</f>
        <v>0</v>
      </c>
      <c r="BG129" s="229">
        <f>IF(N129="zákl. prenesená",J129,0)</f>
        <v>0</v>
      </c>
      <c r="BH129" s="229">
        <f>IF(N129="zníž. prenesená",J129,0)</f>
        <v>0</v>
      </c>
      <c r="BI129" s="229">
        <f>IF(N129="nulová",J129,0)</f>
        <v>0</v>
      </c>
      <c r="BJ129" s="14" t="s">
        <v>162</v>
      </c>
      <c r="BK129" s="229">
        <f>ROUND(I129*H129,2)</f>
        <v>0</v>
      </c>
      <c r="BL129" s="14" t="s">
        <v>161</v>
      </c>
      <c r="BM129" s="228" t="s">
        <v>1852</v>
      </c>
    </row>
    <row r="130" s="2" customFormat="1" ht="16.5" customHeight="1">
      <c r="A130" s="35"/>
      <c r="B130" s="36"/>
      <c r="C130" s="230" t="s">
        <v>168</v>
      </c>
      <c r="D130" s="230" t="s">
        <v>193</v>
      </c>
      <c r="E130" s="231" t="s">
        <v>1853</v>
      </c>
      <c r="F130" s="232" t="s">
        <v>1854</v>
      </c>
      <c r="G130" s="233" t="s">
        <v>237</v>
      </c>
      <c r="H130" s="234">
        <v>113</v>
      </c>
      <c r="I130" s="235"/>
      <c r="J130" s="236">
        <f>ROUND(I130*H130,2)</f>
        <v>0</v>
      </c>
      <c r="K130" s="237"/>
      <c r="L130" s="238"/>
      <c r="M130" s="239" t="s">
        <v>1</v>
      </c>
      <c r="N130" s="240" t="s">
        <v>41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171</v>
      </c>
      <c r="AT130" s="228" t="s">
        <v>193</v>
      </c>
      <c r="AU130" s="228" t="s">
        <v>162</v>
      </c>
      <c r="AY130" s="14" t="s">
        <v>155</v>
      </c>
      <c r="BE130" s="229">
        <f>IF(N130="základná",J130,0)</f>
        <v>0</v>
      </c>
      <c r="BF130" s="229">
        <f>IF(N130="znížená",J130,0)</f>
        <v>0</v>
      </c>
      <c r="BG130" s="229">
        <f>IF(N130="zákl. prenesená",J130,0)</f>
        <v>0</v>
      </c>
      <c r="BH130" s="229">
        <f>IF(N130="zníž. prenesená",J130,0)</f>
        <v>0</v>
      </c>
      <c r="BI130" s="229">
        <f>IF(N130="nulová",J130,0)</f>
        <v>0</v>
      </c>
      <c r="BJ130" s="14" t="s">
        <v>162</v>
      </c>
      <c r="BK130" s="229">
        <f>ROUND(I130*H130,2)</f>
        <v>0</v>
      </c>
      <c r="BL130" s="14" t="s">
        <v>161</v>
      </c>
      <c r="BM130" s="228" t="s">
        <v>1855</v>
      </c>
    </row>
    <row r="131" s="2" customFormat="1" ht="16.5" customHeight="1">
      <c r="A131" s="35"/>
      <c r="B131" s="36"/>
      <c r="C131" s="230" t="s">
        <v>178</v>
      </c>
      <c r="D131" s="230" t="s">
        <v>193</v>
      </c>
      <c r="E131" s="231" t="s">
        <v>1856</v>
      </c>
      <c r="F131" s="232" t="s">
        <v>1857</v>
      </c>
      <c r="G131" s="233" t="s">
        <v>196</v>
      </c>
      <c r="H131" s="234">
        <v>22.690000000000001</v>
      </c>
      <c r="I131" s="235"/>
      <c r="J131" s="236">
        <f>ROUND(I131*H131,2)</f>
        <v>0</v>
      </c>
      <c r="K131" s="237"/>
      <c r="L131" s="238"/>
      <c r="M131" s="239" t="s">
        <v>1</v>
      </c>
      <c r="N131" s="240" t="s">
        <v>41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171</v>
      </c>
      <c r="AT131" s="228" t="s">
        <v>193</v>
      </c>
      <c r="AU131" s="228" t="s">
        <v>162</v>
      </c>
      <c r="AY131" s="14" t="s">
        <v>155</v>
      </c>
      <c r="BE131" s="229">
        <f>IF(N131="základná",J131,0)</f>
        <v>0</v>
      </c>
      <c r="BF131" s="229">
        <f>IF(N131="znížená",J131,0)</f>
        <v>0</v>
      </c>
      <c r="BG131" s="229">
        <f>IF(N131="zákl. prenesená",J131,0)</f>
        <v>0</v>
      </c>
      <c r="BH131" s="229">
        <f>IF(N131="zníž. prenesená",J131,0)</f>
        <v>0</v>
      </c>
      <c r="BI131" s="229">
        <f>IF(N131="nulová",J131,0)</f>
        <v>0</v>
      </c>
      <c r="BJ131" s="14" t="s">
        <v>162</v>
      </c>
      <c r="BK131" s="229">
        <f>ROUND(I131*H131,2)</f>
        <v>0</v>
      </c>
      <c r="BL131" s="14" t="s">
        <v>161</v>
      </c>
      <c r="BM131" s="228" t="s">
        <v>1858</v>
      </c>
    </row>
    <row r="132" s="2" customFormat="1" ht="21.75" customHeight="1">
      <c r="A132" s="35"/>
      <c r="B132" s="36"/>
      <c r="C132" s="216" t="s">
        <v>171</v>
      </c>
      <c r="D132" s="216" t="s">
        <v>157</v>
      </c>
      <c r="E132" s="217" t="s">
        <v>1859</v>
      </c>
      <c r="F132" s="218" t="s">
        <v>1860</v>
      </c>
      <c r="G132" s="219" t="s">
        <v>443</v>
      </c>
      <c r="H132" s="220">
        <v>56.5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41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161</v>
      </c>
      <c r="AT132" s="228" t="s">
        <v>157</v>
      </c>
      <c r="AU132" s="228" t="s">
        <v>162</v>
      </c>
      <c r="AY132" s="14" t="s">
        <v>155</v>
      </c>
      <c r="BE132" s="229">
        <f>IF(N132="základná",J132,0)</f>
        <v>0</v>
      </c>
      <c r="BF132" s="229">
        <f>IF(N132="znížená",J132,0)</f>
        <v>0</v>
      </c>
      <c r="BG132" s="229">
        <f>IF(N132="zákl. prenesená",J132,0)</f>
        <v>0</v>
      </c>
      <c r="BH132" s="229">
        <f>IF(N132="zníž. prenesená",J132,0)</f>
        <v>0</v>
      </c>
      <c r="BI132" s="229">
        <f>IF(N132="nulová",J132,0)</f>
        <v>0</v>
      </c>
      <c r="BJ132" s="14" t="s">
        <v>162</v>
      </c>
      <c r="BK132" s="229">
        <f>ROUND(I132*H132,2)</f>
        <v>0</v>
      </c>
      <c r="BL132" s="14" t="s">
        <v>161</v>
      </c>
      <c r="BM132" s="228" t="s">
        <v>1861</v>
      </c>
    </row>
    <row r="133" s="2" customFormat="1" ht="16.5" customHeight="1">
      <c r="A133" s="35"/>
      <c r="B133" s="36"/>
      <c r="C133" s="230" t="s">
        <v>185</v>
      </c>
      <c r="D133" s="230" t="s">
        <v>193</v>
      </c>
      <c r="E133" s="231" t="s">
        <v>1862</v>
      </c>
      <c r="F133" s="232" t="s">
        <v>1863</v>
      </c>
      <c r="G133" s="233" t="s">
        <v>443</v>
      </c>
      <c r="H133" s="234">
        <v>56.5</v>
      </c>
      <c r="I133" s="235"/>
      <c r="J133" s="236">
        <f>ROUND(I133*H133,2)</f>
        <v>0</v>
      </c>
      <c r="K133" s="237"/>
      <c r="L133" s="238"/>
      <c r="M133" s="239" t="s">
        <v>1</v>
      </c>
      <c r="N133" s="240" t="s">
        <v>41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171</v>
      </c>
      <c r="AT133" s="228" t="s">
        <v>193</v>
      </c>
      <c r="AU133" s="228" t="s">
        <v>162</v>
      </c>
      <c r="AY133" s="14" t="s">
        <v>155</v>
      </c>
      <c r="BE133" s="229">
        <f>IF(N133="základná",J133,0)</f>
        <v>0</v>
      </c>
      <c r="BF133" s="229">
        <f>IF(N133="znížená",J133,0)</f>
        <v>0</v>
      </c>
      <c r="BG133" s="229">
        <f>IF(N133="zákl. prenesená",J133,0)</f>
        <v>0</v>
      </c>
      <c r="BH133" s="229">
        <f>IF(N133="zníž. prenesená",J133,0)</f>
        <v>0</v>
      </c>
      <c r="BI133" s="229">
        <f>IF(N133="nulová",J133,0)</f>
        <v>0</v>
      </c>
      <c r="BJ133" s="14" t="s">
        <v>162</v>
      </c>
      <c r="BK133" s="229">
        <f>ROUND(I133*H133,2)</f>
        <v>0</v>
      </c>
      <c r="BL133" s="14" t="s">
        <v>161</v>
      </c>
      <c r="BM133" s="228" t="s">
        <v>1864</v>
      </c>
    </row>
    <row r="134" s="12" customFormat="1" ht="22.8" customHeight="1">
      <c r="A134" s="12"/>
      <c r="B134" s="200"/>
      <c r="C134" s="201"/>
      <c r="D134" s="202" t="s">
        <v>74</v>
      </c>
      <c r="E134" s="214" t="s">
        <v>171</v>
      </c>
      <c r="F134" s="214" t="s">
        <v>801</v>
      </c>
      <c r="G134" s="201"/>
      <c r="H134" s="201"/>
      <c r="I134" s="204"/>
      <c r="J134" s="215">
        <f>BK134</f>
        <v>0</v>
      </c>
      <c r="K134" s="201"/>
      <c r="L134" s="206"/>
      <c r="M134" s="207"/>
      <c r="N134" s="208"/>
      <c r="O134" s="208"/>
      <c r="P134" s="209">
        <f>P135</f>
        <v>0</v>
      </c>
      <c r="Q134" s="208"/>
      <c r="R134" s="209">
        <f>R135</f>
        <v>0.0195</v>
      </c>
      <c r="S134" s="208"/>
      <c r="T134" s="210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1" t="s">
        <v>83</v>
      </c>
      <c r="AT134" s="212" t="s">
        <v>74</v>
      </c>
      <c r="AU134" s="212" t="s">
        <v>83</v>
      </c>
      <c r="AY134" s="211" t="s">
        <v>155</v>
      </c>
      <c r="BK134" s="213">
        <f>BK135</f>
        <v>0</v>
      </c>
    </row>
    <row r="135" s="2" customFormat="1" ht="21.75" customHeight="1">
      <c r="A135" s="35"/>
      <c r="B135" s="36"/>
      <c r="C135" s="216" t="s">
        <v>109</v>
      </c>
      <c r="D135" s="216" t="s">
        <v>157</v>
      </c>
      <c r="E135" s="217" t="s">
        <v>1865</v>
      </c>
      <c r="F135" s="218" t="s">
        <v>1866</v>
      </c>
      <c r="G135" s="219" t="s">
        <v>443</v>
      </c>
      <c r="H135" s="220">
        <v>78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41</v>
      </c>
      <c r="O135" s="88"/>
      <c r="P135" s="226">
        <f>O135*H135</f>
        <v>0</v>
      </c>
      <c r="Q135" s="226">
        <v>0.00025000000000000001</v>
      </c>
      <c r="R135" s="226">
        <f>Q135*H135</f>
        <v>0.0195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184</v>
      </c>
      <c r="AT135" s="228" t="s">
        <v>157</v>
      </c>
      <c r="AU135" s="228" t="s">
        <v>162</v>
      </c>
      <c r="AY135" s="14" t="s">
        <v>155</v>
      </c>
      <c r="BE135" s="229">
        <f>IF(N135="základná",J135,0)</f>
        <v>0</v>
      </c>
      <c r="BF135" s="229">
        <f>IF(N135="znížená",J135,0)</f>
        <v>0</v>
      </c>
      <c r="BG135" s="229">
        <f>IF(N135="zákl. prenesená",J135,0)</f>
        <v>0</v>
      </c>
      <c r="BH135" s="229">
        <f>IF(N135="zníž. prenesená",J135,0)</f>
        <v>0</v>
      </c>
      <c r="BI135" s="229">
        <f>IF(N135="nulová",J135,0)</f>
        <v>0</v>
      </c>
      <c r="BJ135" s="14" t="s">
        <v>162</v>
      </c>
      <c r="BK135" s="229">
        <f>ROUND(I135*H135,2)</f>
        <v>0</v>
      </c>
      <c r="BL135" s="14" t="s">
        <v>184</v>
      </c>
      <c r="BM135" s="228" t="s">
        <v>1867</v>
      </c>
    </row>
    <row r="136" s="12" customFormat="1" ht="25.92" customHeight="1">
      <c r="A136" s="12"/>
      <c r="B136" s="200"/>
      <c r="C136" s="201"/>
      <c r="D136" s="202" t="s">
        <v>74</v>
      </c>
      <c r="E136" s="203" t="s">
        <v>193</v>
      </c>
      <c r="F136" s="203" t="s">
        <v>1040</v>
      </c>
      <c r="G136" s="201"/>
      <c r="H136" s="201"/>
      <c r="I136" s="204"/>
      <c r="J136" s="205">
        <f>BK136</f>
        <v>0</v>
      </c>
      <c r="K136" s="201"/>
      <c r="L136" s="206"/>
      <c r="M136" s="207"/>
      <c r="N136" s="208"/>
      <c r="O136" s="208"/>
      <c r="P136" s="209">
        <f>P137</f>
        <v>0</v>
      </c>
      <c r="Q136" s="208"/>
      <c r="R136" s="209">
        <f>R137</f>
        <v>0</v>
      </c>
      <c r="S136" s="208"/>
      <c r="T136" s="210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1" t="s">
        <v>165</v>
      </c>
      <c r="AT136" s="212" t="s">
        <v>74</v>
      </c>
      <c r="AU136" s="212" t="s">
        <v>75</v>
      </c>
      <c r="AY136" s="211" t="s">
        <v>155</v>
      </c>
      <c r="BK136" s="213">
        <f>BK137</f>
        <v>0</v>
      </c>
    </row>
    <row r="137" s="12" customFormat="1" ht="22.8" customHeight="1">
      <c r="A137" s="12"/>
      <c r="B137" s="200"/>
      <c r="C137" s="201"/>
      <c r="D137" s="202" t="s">
        <v>74</v>
      </c>
      <c r="E137" s="214" t="s">
        <v>1041</v>
      </c>
      <c r="F137" s="214" t="s">
        <v>1042</v>
      </c>
      <c r="G137" s="201"/>
      <c r="H137" s="201"/>
      <c r="I137" s="204"/>
      <c r="J137" s="215">
        <f>BK137</f>
        <v>0</v>
      </c>
      <c r="K137" s="201"/>
      <c r="L137" s="206"/>
      <c r="M137" s="207"/>
      <c r="N137" s="208"/>
      <c r="O137" s="208"/>
      <c r="P137" s="209">
        <f>SUM(P138:P164)</f>
        <v>0</v>
      </c>
      <c r="Q137" s="208"/>
      <c r="R137" s="209">
        <f>SUM(R138:R164)</f>
        <v>0</v>
      </c>
      <c r="S137" s="208"/>
      <c r="T137" s="210">
        <f>SUM(T138:T164)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1" t="s">
        <v>165</v>
      </c>
      <c r="AT137" s="212" t="s">
        <v>74</v>
      </c>
      <c r="AU137" s="212" t="s">
        <v>83</v>
      </c>
      <c r="AY137" s="211" t="s">
        <v>155</v>
      </c>
      <c r="BK137" s="213">
        <f>SUM(BK138:BK164)</f>
        <v>0</v>
      </c>
    </row>
    <row r="138" s="2" customFormat="1" ht="21.75" customHeight="1">
      <c r="A138" s="35"/>
      <c r="B138" s="36"/>
      <c r="C138" s="216" t="s">
        <v>192</v>
      </c>
      <c r="D138" s="216" t="s">
        <v>157</v>
      </c>
      <c r="E138" s="217" t="s">
        <v>1067</v>
      </c>
      <c r="F138" s="218" t="s">
        <v>1068</v>
      </c>
      <c r="G138" s="219" t="s">
        <v>237</v>
      </c>
      <c r="H138" s="220">
        <v>10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41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161</v>
      </c>
      <c r="AT138" s="228" t="s">
        <v>157</v>
      </c>
      <c r="AU138" s="228" t="s">
        <v>162</v>
      </c>
      <c r="AY138" s="14" t="s">
        <v>155</v>
      </c>
      <c r="BE138" s="229">
        <f>IF(N138="základná",J138,0)</f>
        <v>0</v>
      </c>
      <c r="BF138" s="229">
        <f>IF(N138="znížená",J138,0)</f>
        <v>0</v>
      </c>
      <c r="BG138" s="229">
        <f>IF(N138="zákl. prenesená",J138,0)</f>
        <v>0</v>
      </c>
      <c r="BH138" s="229">
        <f>IF(N138="zníž. prenesená",J138,0)</f>
        <v>0</v>
      </c>
      <c r="BI138" s="229">
        <f>IF(N138="nulová",J138,0)</f>
        <v>0</v>
      </c>
      <c r="BJ138" s="14" t="s">
        <v>162</v>
      </c>
      <c r="BK138" s="229">
        <f>ROUND(I138*H138,2)</f>
        <v>0</v>
      </c>
      <c r="BL138" s="14" t="s">
        <v>161</v>
      </c>
      <c r="BM138" s="228" t="s">
        <v>1868</v>
      </c>
    </row>
    <row r="139" s="2" customFormat="1" ht="21.75" customHeight="1">
      <c r="A139" s="35"/>
      <c r="B139" s="36"/>
      <c r="C139" s="216" t="s">
        <v>177</v>
      </c>
      <c r="D139" s="216" t="s">
        <v>157</v>
      </c>
      <c r="E139" s="217" t="s">
        <v>1070</v>
      </c>
      <c r="F139" s="218" t="s">
        <v>1071</v>
      </c>
      <c r="G139" s="219" t="s">
        <v>237</v>
      </c>
      <c r="H139" s="220">
        <v>10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41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161</v>
      </c>
      <c r="AT139" s="228" t="s">
        <v>157</v>
      </c>
      <c r="AU139" s="228" t="s">
        <v>162</v>
      </c>
      <c r="AY139" s="14" t="s">
        <v>155</v>
      </c>
      <c r="BE139" s="229">
        <f>IF(N139="základná",J139,0)</f>
        <v>0</v>
      </c>
      <c r="BF139" s="229">
        <f>IF(N139="znížená",J139,0)</f>
        <v>0</v>
      </c>
      <c r="BG139" s="229">
        <f>IF(N139="zákl. prenesená",J139,0)</f>
        <v>0</v>
      </c>
      <c r="BH139" s="229">
        <f>IF(N139="zníž. prenesená",J139,0)</f>
        <v>0</v>
      </c>
      <c r="BI139" s="229">
        <f>IF(N139="nulová",J139,0)</f>
        <v>0</v>
      </c>
      <c r="BJ139" s="14" t="s">
        <v>162</v>
      </c>
      <c r="BK139" s="229">
        <f>ROUND(I139*H139,2)</f>
        <v>0</v>
      </c>
      <c r="BL139" s="14" t="s">
        <v>161</v>
      </c>
      <c r="BM139" s="228" t="s">
        <v>1869</v>
      </c>
    </row>
    <row r="140" s="2" customFormat="1" ht="21.75" customHeight="1">
      <c r="A140" s="35"/>
      <c r="B140" s="36"/>
      <c r="C140" s="216" t="s">
        <v>200</v>
      </c>
      <c r="D140" s="216" t="s">
        <v>157</v>
      </c>
      <c r="E140" s="217" t="s">
        <v>1073</v>
      </c>
      <c r="F140" s="218" t="s">
        <v>1074</v>
      </c>
      <c r="G140" s="219" t="s">
        <v>237</v>
      </c>
      <c r="H140" s="220">
        <v>10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41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161</v>
      </c>
      <c r="AT140" s="228" t="s">
        <v>157</v>
      </c>
      <c r="AU140" s="228" t="s">
        <v>162</v>
      </c>
      <c r="AY140" s="14" t="s">
        <v>155</v>
      </c>
      <c r="BE140" s="229">
        <f>IF(N140="základná",J140,0)</f>
        <v>0</v>
      </c>
      <c r="BF140" s="229">
        <f>IF(N140="znížená",J140,0)</f>
        <v>0</v>
      </c>
      <c r="BG140" s="229">
        <f>IF(N140="zákl. prenesená",J140,0)</f>
        <v>0</v>
      </c>
      <c r="BH140" s="229">
        <f>IF(N140="zníž. prenesená",J140,0)</f>
        <v>0</v>
      </c>
      <c r="BI140" s="229">
        <f>IF(N140="nulová",J140,0)</f>
        <v>0</v>
      </c>
      <c r="BJ140" s="14" t="s">
        <v>162</v>
      </c>
      <c r="BK140" s="229">
        <f>ROUND(I140*H140,2)</f>
        <v>0</v>
      </c>
      <c r="BL140" s="14" t="s">
        <v>161</v>
      </c>
      <c r="BM140" s="228" t="s">
        <v>1870</v>
      </c>
    </row>
    <row r="141" s="2" customFormat="1" ht="21.75" customHeight="1">
      <c r="A141" s="35"/>
      <c r="B141" s="36"/>
      <c r="C141" s="216" t="s">
        <v>204</v>
      </c>
      <c r="D141" s="216" t="s">
        <v>157</v>
      </c>
      <c r="E141" s="217" t="s">
        <v>1871</v>
      </c>
      <c r="F141" s="218" t="s">
        <v>1872</v>
      </c>
      <c r="G141" s="219" t="s">
        <v>237</v>
      </c>
      <c r="H141" s="220">
        <v>10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41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161</v>
      </c>
      <c r="AT141" s="228" t="s">
        <v>157</v>
      </c>
      <c r="AU141" s="228" t="s">
        <v>162</v>
      </c>
      <c r="AY141" s="14" t="s">
        <v>155</v>
      </c>
      <c r="BE141" s="229">
        <f>IF(N141="základná",J141,0)</f>
        <v>0</v>
      </c>
      <c r="BF141" s="229">
        <f>IF(N141="znížená",J141,0)</f>
        <v>0</v>
      </c>
      <c r="BG141" s="229">
        <f>IF(N141="zákl. prenesená",J141,0)</f>
        <v>0</v>
      </c>
      <c r="BH141" s="229">
        <f>IF(N141="zníž. prenesená",J141,0)</f>
        <v>0</v>
      </c>
      <c r="BI141" s="229">
        <f>IF(N141="nulová",J141,0)</f>
        <v>0</v>
      </c>
      <c r="BJ141" s="14" t="s">
        <v>162</v>
      </c>
      <c r="BK141" s="229">
        <f>ROUND(I141*H141,2)</f>
        <v>0</v>
      </c>
      <c r="BL141" s="14" t="s">
        <v>161</v>
      </c>
      <c r="BM141" s="228" t="s">
        <v>1873</v>
      </c>
    </row>
    <row r="142" s="2" customFormat="1" ht="21.75" customHeight="1">
      <c r="A142" s="35"/>
      <c r="B142" s="36"/>
      <c r="C142" s="230" t="s">
        <v>209</v>
      </c>
      <c r="D142" s="230" t="s">
        <v>193</v>
      </c>
      <c r="E142" s="231" t="s">
        <v>1874</v>
      </c>
      <c r="F142" s="232" t="s">
        <v>1875</v>
      </c>
      <c r="G142" s="233" t="s">
        <v>443</v>
      </c>
      <c r="H142" s="234">
        <v>10</v>
      </c>
      <c r="I142" s="235"/>
      <c r="J142" s="236">
        <f>ROUND(I142*H142,2)</f>
        <v>0</v>
      </c>
      <c r="K142" s="237"/>
      <c r="L142" s="238"/>
      <c r="M142" s="239" t="s">
        <v>1</v>
      </c>
      <c r="N142" s="240" t="s">
        <v>41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171</v>
      </c>
      <c r="AT142" s="228" t="s">
        <v>193</v>
      </c>
      <c r="AU142" s="228" t="s">
        <v>162</v>
      </c>
      <c r="AY142" s="14" t="s">
        <v>155</v>
      </c>
      <c r="BE142" s="229">
        <f>IF(N142="základná",J142,0)</f>
        <v>0</v>
      </c>
      <c r="BF142" s="229">
        <f>IF(N142="znížená",J142,0)</f>
        <v>0</v>
      </c>
      <c r="BG142" s="229">
        <f>IF(N142="zákl. prenesená",J142,0)</f>
        <v>0</v>
      </c>
      <c r="BH142" s="229">
        <f>IF(N142="zníž. prenesená",J142,0)</f>
        <v>0</v>
      </c>
      <c r="BI142" s="229">
        <f>IF(N142="nulová",J142,0)</f>
        <v>0</v>
      </c>
      <c r="BJ142" s="14" t="s">
        <v>162</v>
      </c>
      <c r="BK142" s="229">
        <f>ROUND(I142*H142,2)</f>
        <v>0</v>
      </c>
      <c r="BL142" s="14" t="s">
        <v>161</v>
      </c>
      <c r="BM142" s="228" t="s">
        <v>1876</v>
      </c>
    </row>
    <row r="143" s="2" customFormat="1" ht="21.75" customHeight="1">
      <c r="A143" s="35"/>
      <c r="B143" s="36"/>
      <c r="C143" s="230" t="s">
        <v>184</v>
      </c>
      <c r="D143" s="230" t="s">
        <v>193</v>
      </c>
      <c r="E143" s="231" t="s">
        <v>1877</v>
      </c>
      <c r="F143" s="232" t="s">
        <v>1878</v>
      </c>
      <c r="G143" s="233" t="s">
        <v>237</v>
      </c>
      <c r="H143" s="234">
        <v>10</v>
      </c>
      <c r="I143" s="235"/>
      <c r="J143" s="236">
        <f>ROUND(I143*H143,2)</f>
        <v>0</v>
      </c>
      <c r="K143" s="237"/>
      <c r="L143" s="238"/>
      <c r="M143" s="239" t="s">
        <v>1</v>
      </c>
      <c r="N143" s="240" t="s">
        <v>41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171</v>
      </c>
      <c r="AT143" s="228" t="s">
        <v>193</v>
      </c>
      <c r="AU143" s="228" t="s">
        <v>162</v>
      </c>
      <c r="AY143" s="14" t="s">
        <v>155</v>
      </c>
      <c r="BE143" s="229">
        <f>IF(N143="základná",J143,0)</f>
        <v>0</v>
      </c>
      <c r="BF143" s="229">
        <f>IF(N143="znížená",J143,0)</f>
        <v>0</v>
      </c>
      <c r="BG143" s="229">
        <f>IF(N143="zákl. prenesená",J143,0)</f>
        <v>0</v>
      </c>
      <c r="BH143" s="229">
        <f>IF(N143="zníž. prenesená",J143,0)</f>
        <v>0</v>
      </c>
      <c r="BI143" s="229">
        <f>IF(N143="nulová",J143,0)</f>
        <v>0</v>
      </c>
      <c r="BJ143" s="14" t="s">
        <v>162</v>
      </c>
      <c r="BK143" s="229">
        <f>ROUND(I143*H143,2)</f>
        <v>0</v>
      </c>
      <c r="BL143" s="14" t="s">
        <v>161</v>
      </c>
      <c r="BM143" s="228" t="s">
        <v>1879</v>
      </c>
    </row>
    <row r="144" s="2" customFormat="1" ht="16.5" customHeight="1">
      <c r="A144" s="35"/>
      <c r="B144" s="36"/>
      <c r="C144" s="216" t="s">
        <v>216</v>
      </c>
      <c r="D144" s="216" t="s">
        <v>157</v>
      </c>
      <c r="E144" s="217" t="s">
        <v>1880</v>
      </c>
      <c r="F144" s="218" t="s">
        <v>1881</v>
      </c>
      <c r="G144" s="219" t="s">
        <v>237</v>
      </c>
      <c r="H144" s="220">
        <v>10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41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161</v>
      </c>
      <c r="AT144" s="228" t="s">
        <v>157</v>
      </c>
      <c r="AU144" s="228" t="s">
        <v>162</v>
      </c>
      <c r="AY144" s="14" t="s">
        <v>155</v>
      </c>
      <c r="BE144" s="229">
        <f>IF(N144="základná",J144,0)</f>
        <v>0</v>
      </c>
      <c r="BF144" s="229">
        <f>IF(N144="znížená",J144,0)</f>
        <v>0</v>
      </c>
      <c r="BG144" s="229">
        <f>IF(N144="zákl. prenesená",J144,0)</f>
        <v>0</v>
      </c>
      <c r="BH144" s="229">
        <f>IF(N144="zníž. prenesená",J144,0)</f>
        <v>0</v>
      </c>
      <c r="BI144" s="229">
        <f>IF(N144="nulová",J144,0)</f>
        <v>0</v>
      </c>
      <c r="BJ144" s="14" t="s">
        <v>162</v>
      </c>
      <c r="BK144" s="229">
        <f>ROUND(I144*H144,2)</f>
        <v>0</v>
      </c>
      <c r="BL144" s="14" t="s">
        <v>161</v>
      </c>
      <c r="BM144" s="228" t="s">
        <v>1882</v>
      </c>
    </row>
    <row r="145" s="2" customFormat="1" ht="16.5" customHeight="1">
      <c r="A145" s="35"/>
      <c r="B145" s="36"/>
      <c r="C145" s="230" t="s">
        <v>188</v>
      </c>
      <c r="D145" s="230" t="s">
        <v>193</v>
      </c>
      <c r="E145" s="231" t="s">
        <v>1883</v>
      </c>
      <c r="F145" s="232" t="s">
        <v>1884</v>
      </c>
      <c r="G145" s="233" t="s">
        <v>237</v>
      </c>
      <c r="H145" s="234">
        <v>10</v>
      </c>
      <c r="I145" s="235"/>
      <c r="J145" s="236">
        <f>ROUND(I145*H145,2)</f>
        <v>0</v>
      </c>
      <c r="K145" s="237"/>
      <c r="L145" s="238"/>
      <c r="M145" s="239" t="s">
        <v>1</v>
      </c>
      <c r="N145" s="240" t="s">
        <v>41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171</v>
      </c>
      <c r="AT145" s="228" t="s">
        <v>193</v>
      </c>
      <c r="AU145" s="228" t="s">
        <v>162</v>
      </c>
      <c r="AY145" s="14" t="s">
        <v>155</v>
      </c>
      <c r="BE145" s="229">
        <f>IF(N145="základná",J145,0)</f>
        <v>0</v>
      </c>
      <c r="BF145" s="229">
        <f>IF(N145="znížená",J145,0)</f>
        <v>0</v>
      </c>
      <c r="BG145" s="229">
        <f>IF(N145="zákl. prenesená",J145,0)</f>
        <v>0</v>
      </c>
      <c r="BH145" s="229">
        <f>IF(N145="zníž. prenesená",J145,0)</f>
        <v>0</v>
      </c>
      <c r="BI145" s="229">
        <f>IF(N145="nulová",J145,0)</f>
        <v>0</v>
      </c>
      <c r="BJ145" s="14" t="s">
        <v>162</v>
      </c>
      <c r="BK145" s="229">
        <f>ROUND(I145*H145,2)</f>
        <v>0</v>
      </c>
      <c r="BL145" s="14" t="s">
        <v>161</v>
      </c>
      <c r="BM145" s="228" t="s">
        <v>1885</v>
      </c>
    </row>
    <row r="146" s="2" customFormat="1" ht="16.5" customHeight="1">
      <c r="A146" s="35"/>
      <c r="B146" s="36"/>
      <c r="C146" s="216" t="s">
        <v>224</v>
      </c>
      <c r="D146" s="216" t="s">
        <v>157</v>
      </c>
      <c r="E146" s="217" t="s">
        <v>1886</v>
      </c>
      <c r="F146" s="218" t="s">
        <v>1887</v>
      </c>
      <c r="G146" s="219" t="s">
        <v>237</v>
      </c>
      <c r="H146" s="220">
        <v>1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41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161</v>
      </c>
      <c r="AT146" s="228" t="s">
        <v>157</v>
      </c>
      <c r="AU146" s="228" t="s">
        <v>162</v>
      </c>
      <c r="AY146" s="14" t="s">
        <v>155</v>
      </c>
      <c r="BE146" s="229">
        <f>IF(N146="základná",J146,0)</f>
        <v>0</v>
      </c>
      <c r="BF146" s="229">
        <f>IF(N146="znížená",J146,0)</f>
        <v>0</v>
      </c>
      <c r="BG146" s="229">
        <f>IF(N146="zákl. prenesená",J146,0)</f>
        <v>0</v>
      </c>
      <c r="BH146" s="229">
        <f>IF(N146="zníž. prenesená",J146,0)</f>
        <v>0</v>
      </c>
      <c r="BI146" s="229">
        <f>IF(N146="nulová",J146,0)</f>
        <v>0</v>
      </c>
      <c r="BJ146" s="14" t="s">
        <v>162</v>
      </c>
      <c r="BK146" s="229">
        <f>ROUND(I146*H146,2)</f>
        <v>0</v>
      </c>
      <c r="BL146" s="14" t="s">
        <v>161</v>
      </c>
      <c r="BM146" s="228" t="s">
        <v>1888</v>
      </c>
    </row>
    <row r="147" s="2" customFormat="1" ht="21.75" customHeight="1">
      <c r="A147" s="35"/>
      <c r="B147" s="36"/>
      <c r="C147" s="230" t="s">
        <v>7</v>
      </c>
      <c r="D147" s="230" t="s">
        <v>193</v>
      </c>
      <c r="E147" s="231" t="s">
        <v>1889</v>
      </c>
      <c r="F147" s="232" t="s">
        <v>1890</v>
      </c>
      <c r="G147" s="233" t="s">
        <v>237</v>
      </c>
      <c r="H147" s="234">
        <v>1</v>
      </c>
      <c r="I147" s="235"/>
      <c r="J147" s="236">
        <f>ROUND(I147*H147,2)</f>
        <v>0</v>
      </c>
      <c r="K147" s="237"/>
      <c r="L147" s="238"/>
      <c r="M147" s="239" t="s">
        <v>1</v>
      </c>
      <c r="N147" s="240" t="s">
        <v>41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171</v>
      </c>
      <c r="AT147" s="228" t="s">
        <v>193</v>
      </c>
      <c r="AU147" s="228" t="s">
        <v>162</v>
      </c>
      <c r="AY147" s="14" t="s">
        <v>155</v>
      </c>
      <c r="BE147" s="229">
        <f>IF(N147="základná",J147,0)</f>
        <v>0</v>
      </c>
      <c r="BF147" s="229">
        <f>IF(N147="znížená",J147,0)</f>
        <v>0</v>
      </c>
      <c r="BG147" s="229">
        <f>IF(N147="zákl. prenesená",J147,0)</f>
        <v>0</v>
      </c>
      <c r="BH147" s="229">
        <f>IF(N147="zníž. prenesená",J147,0)</f>
        <v>0</v>
      </c>
      <c r="BI147" s="229">
        <f>IF(N147="nulová",J147,0)</f>
        <v>0</v>
      </c>
      <c r="BJ147" s="14" t="s">
        <v>162</v>
      </c>
      <c r="BK147" s="229">
        <f>ROUND(I147*H147,2)</f>
        <v>0</v>
      </c>
      <c r="BL147" s="14" t="s">
        <v>161</v>
      </c>
      <c r="BM147" s="228" t="s">
        <v>1891</v>
      </c>
    </row>
    <row r="148" s="2" customFormat="1" ht="21.75" customHeight="1">
      <c r="A148" s="35"/>
      <c r="B148" s="36"/>
      <c r="C148" s="216" t="s">
        <v>231</v>
      </c>
      <c r="D148" s="216" t="s">
        <v>157</v>
      </c>
      <c r="E148" s="217" t="s">
        <v>1892</v>
      </c>
      <c r="F148" s="218" t="s">
        <v>1893</v>
      </c>
      <c r="G148" s="219" t="s">
        <v>237</v>
      </c>
      <c r="H148" s="220">
        <v>1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41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161</v>
      </c>
      <c r="AT148" s="228" t="s">
        <v>157</v>
      </c>
      <c r="AU148" s="228" t="s">
        <v>162</v>
      </c>
      <c r="AY148" s="14" t="s">
        <v>155</v>
      </c>
      <c r="BE148" s="229">
        <f>IF(N148="základná",J148,0)</f>
        <v>0</v>
      </c>
      <c r="BF148" s="229">
        <f>IF(N148="znížená",J148,0)</f>
        <v>0</v>
      </c>
      <c r="BG148" s="229">
        <f>IF(N148="zákl. prenesená",J148,0)</f>
        <v>0</v>
      </c>
      <c r="BH148" s="229">
        <f>IF(N148="zníž. prenesená",J148,0)</f>
        <v>0</v>
      </c>
      <c r="BI148" s="229">
        <f>IF(N148="nulová",J148,0)</f>
        <v>0</v>
      </c>
      <c r="BJ148" s="14" t="s">
        <v>162</v>
      </c>
      <c r="BK148" s="229">
        <f>ROUND(I148*H148,2)</f>
        <v>0</v>
      </c>
      <c r="BL148" s="14" t="s">
        <v>161</v>
      </c>
      <c r="BM148" s="228" t="s">
        <v>1894</v>
      </c>
    </row>
    <row r="149" s="2" customFormat="1" ht="21.75" customHeight="1">
      <c r="A149" s="35"/>
      <c r="B149" s="36"/>
      <c r="C149" s="230" t="s">
        <v>203</v>
      </c>
      <c r="D149" s="230" t="s">
        <v>193</v>
      </c>
      <c r="E149" s="231" t="s">
        <v>1895</v>
      </c>
      <c r="F149" s="232" t="s">
        <v>1896</v>
      </c>
      <c r="G149" s="233" t="s">
        <v>237</v>
      </c>
      <c r="H149" s="234">
        <v>1</v>
      </c>
      <c r="I149" s="235"/>
      <c r="J149" s="236">
        <f>ROUND(I149*H149,2)</f>
        <v>0</v>
      </c>
      <c r="K149" s="237"/>
      <c r="L149" s="238"/>
      <c r="M149" s="239" t="s">
        <v>1</v>
      </c>
      <c r="N149" s="240" t="s">
        <v>41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171</v>
      </c>
      <c r="AT149" s="228" t="s">
        <v>193</v>
      </c>
      <c r="AU149" s="228" t="s">
        <v>162</v>
      </c>
      <c r="AY149" s="14" t="s">
        <v>155</v>
      </c>
      <c r="BE149" s="229">
        <f>IF(N149="základná",J149,0)</f>
        <v>0</v>
      </c>
      <c r="BF149" s="229">
        <f>IF(N149="znížená",J149,0)</f>
        <v>0</v>
      </c>
      <c r="BG149" s="229">
        <f>IF(N149="zákl. prenesená",J149,0)</f>
        <v>0</v>
      </c>
      <c r="BH149" s="229">
        <f>IF(N149="zníž. prenesená",J149,0)</f>
        <v>0</v>
      </c>
      <c r="BI149" s="229">
        <f>IF(N149="nulová",J149,0)</f>
        <v>0</v>
      </c>
      <c r="BJ149" s="14" t="s">
        <v>162</v>
      </c>
      <c r="BK149" s="229">
        <f>ROUND(I149*H149,2)</f>
        <v>0</v>
      </c>
      <c r="BL149" s="14" t="s">
        <v>161</v>
      </c>
      <c r="BM149" s="228" t="s">
        <v>1897</v>
      </c>
    </row>
    <row r="150" s="2" customFormat="1" ht="21.75" customHeight="1">
      <c r="A150" s="35"/>
      <c r="B150" s="36"/>
      <c r="C150" s="216" t="s">
        <v>239</v>
      </c>
      <c r="D150" s="216" t="s">
        <v>157</v>
      </c>
      <c r="E150" s="217" t="s">
        <v>1304</v>
      </c>
      <c r="F150" s="218" t="s">
        <v>1305</v>
      </c>
      <c r="G150" s="219" t="s">
        <v>443</v>
      </c>
      <c r="H150" s="220">
        <v>78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41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161</v>
      </c>
      <c r="AT150" s="228" t="s">
        <v>157</v>
      </c>
      <c r="AU150" s="228" t="s">
        <v>162</v>
      </c>
      <c r="AY150" s="14" t="s">
        <v>155</v>
      </c>
      <c r="BE150" s="229">
        <f>IF(N150="základná",J150,0)</f>
        <v>0</v>
      </c>
      <c r="BF150" s="229">
        <f>IF(N150="znížená",J150,0)</f>
        <v>0</v>
      </c>
      <c r="BG150" s="229">
        <f>IF(N150="zákl. prenesená",J150,0)</f>
        <v>0</v>
      </c>
      <c r="BH150" s="229">
        <f>IF(N150="zníž. prenesená",J150,0)</f>
        <v>0</v>
      </c>
      <c r="BI150" s="229">
        <f>IF(N150="nulová",J150,0)</f>
        <v>0</v>
      </c>
      <c r="BJ150" s="14" t="s">
        <v>162</v>
      </c>
      <c r="BK150" s="229">
        <f>ROUND(I150*H150,2)</f>
        <v>0</v>
      </c>
      <c r="BL150" s="14" t="s">
        <v>161</v>
      </c>
      <c r="BM150" s="228" t="s">
        <v>1898</v>
      </c>
    </row>
    <row r="151" s="2" customFormat="1" ht="21.75" customHeight="1">
      <c r="A151" s="35"/>
      <c r="B151" s="36"/>
      <c r="C151" s="230" t="s">
        <v>207</v>
      </c>
      <c r="D151" s="230" t="s">
        <v>193</v>
      </c>
      <c r="E151" s="231" t="s">
        <v>1899</v>
      </c>
      <c r="F151" s="232" t="s">
        <v>1900</v>
      </c>
      <c r="G151" s="233" t="s">
        <v>1286</v>
      </c>
      <c r="H151" s="234">
        <v>89</v>
      </c>
      <c r="I151" s="235"/>
      <c r="J151" s="236">
        <f>ROUND(I151*H151,2)</f>
        <v>0</v>
      </c>
      <c r="K151" s="237"/>
      <c r="L151" s="238"/>
      <c r="M151" s="239" t="s">
        <v>1</v>
      </c>
      <c r="N151" s="240" t="s">
        <v>41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171</v>
      </c>
      <c r="AT151" s="228" t="s">
        <v>193</v>
      </c>
      <c r="AU151" s="228" t="s">
        <v>162</v>
      </c>
      <c r="AY151" s="14" t="s">
        <v>155</v>
      </c>
      <c r="BE151" s="229">
        <f>IF(N151="základná",J151,0)</f>
        <v>0</v>
      </c>
      <c r="BF151" s="229">
        <f>IF(N151="znížená",J151,0)</f>
        <v>0</v>
      </c>
      <c r="BG151" s="229">
        <f>IF(N151="zákl. prenesená",J151,0)</f>
        <v>0</v>
      </c>
      <c r="BH151" s="229">
        <f>IF(N151="zníž. prenesená",J151,0)</f>
        <v>0</v>
      </c>
      <c r="BI151" s="229">
        <f>IF(N151="nulová",J151,0)</f>
        <v>0</v>
      </c>
      <c r="BJ151" s="14" t="s">
        <v>162</v>
      </c>
      <c r="BK151" s="229">
        <f>ROUND(I151*H151,2)</f>
        <v>0</v>
      </c>
      <c r="BL151" s="14" t="s">
        <v>161</v>
      </c>
      <c r="BM151" s="228" t="s">
        <v>1901</v>
      </c>
    </row>
    <row r="152" s="2" customFormat="1" ht="16.5" customHeight="1">
      <c r="A152" s="35"/>
      <c r="B152" s="36"/>
      <c r="C152" s="216" t="s">
        <v>246</v>
      </c>
      <c r="D152" s="216" t="s">
        <v>157</v>
      </c>
      <c r="E152" s="217" t="s">
        <v>1902</v>
      </c>
      <c r="F152" s="218" t="s">
        <v>1903</v>
      </c>
      <c r="G152" s="219" t="s">
        <v>237</v>
      </c>
      <c r="H152" s="220">
        <v>8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41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161</v>
      </c>
      <c r="AT152" s="228" t="s">
        <v>157</v>
      </c>
      <c r="AU152" s="228" t="s">
        <v>162</v>
      </c>
      <c r="AY152" s="14" t="s">
        <v>155</v>
      </c>
      <c r="BE152" s="229">
        <f>IF(N152="základná",J152,0)</f>
        <v>0</v>
      </c>
      <c r="BF152" s="229">
        <f>IF(N152="znížená",J152,0)</f>
        <v>0</v>
      </c>
      <c r="BG152" s="229">
        <f>IF(N152="zákl. prenesená",J152,0)</f>
        <v>0</v>
      </c>
      <c r="BH152" s="229">
        <f>IF(N152="zníž. prenesená",J152,0)</f>
        <v>0</v>
      </c>
      <c r="BI152" s="229">
        <f>IF(N152="nulová",J152,0)</f>
        <v>0</v>
      </c>
      <c r="BJ152" s="14" t="s">
        <v>162</v>
      </c>
      <c r="BK152" s="229">
        <f>ROUND(I152*H152,2)</f>
        <v>0</v>
      </c>
      <c r="BL152" s="14" t="s">
        <v>161</v>
      </c>
      <c r="BM152" s="228" t="s">
        <v>1904</v>
      </c>
    </row>
    <row r="153" s="2" customFormat="1" ht="33" customHeight="1">
      <c r="A153" s="35"/>
      <c r="B153" s="36"/>
      <c r="C153" s="230" t="s">
        <v>212</v>
      </c>
      <c r="D153" s="230" t="s">
        <v>193</v>
      </c>
      <c r="E153" s="231" t="s">
        <v>1905</v>
      </c>
      <c r="F153" s="232" t="s">
        <v>1906</v>
      </c>
      <c r="G153" s="233" t="s">
        <v>237</v>
      </c>
      <c r="H153" s="234">
        <v>8</v>
      </c>
      <c r="I153" s="235"/>
      <c r="J153" s="236">
        <f>ROUND(I153*H153,2)</f>
        <v>0</v>
      </c>
      <c r="K153" s="237"/>
      <c r="L153" s="238"/>
      <c r="M153" s="239" t="s">
        <v>1</v>
      </c>
      <c r="N153" s="240" t="s">
        <v>41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171</v>
      </c>
      <c r="AT153" s="228" t="s">
        <v>193</v>
      </c>
      <c r="AU153" s="228" t="s">
        <v>162</v>
      </c>
      <c r="AY153" s="14" t="s">
        <v>155</v>
      </c>
      <c r="BE153" s="229">
        <f>IF(N153="základná",J153,0)</f>
        <v>0</v>
      </c>
      <c r="BF153" s="229">
        <f>IF(N153="znížená",J153,0)</f>
        <v>0</v>
      </c>
      <c r="BG153" s="229">
        <f>IF(N153="zákl. prenesená",J153,0)</f>
        <v>0</v>
      </c>
      <c r="BH153" s="229">
        <f>IF(N153="zníž. prenesená",J153,0)</f>
        <v>0</v>
      </c>
      <c r="BI153" s="229">
        <f>IF(N153="nulová",J153,0)</f>
        <v>0</v>
      </c>
      <c r="BJ153" s="14" t="s">
        <v>162</v>
      </c>
      <c r="BK153" s="229">
        <f>ROUND(I153*H153,2)</f>
        <v>0</v>
      </c>
      <c r="BL153" s="14" t="s">
        <v>161</v>
      </c>
      <c r="BM153" s="228" t="s">
        <v>1907</v>
      </c>
    </row>
    <row r="154" s="2" customFormat="1" ht="16.5" customHeight="1">
      <c r="A154" s="35"/>
      <c r="B154" s="36"/>
      <c r="C154" s="216" t="s">
        <v>253</v>
      </c>
      <c r="D154" s="216" t="s">
        <v>157</v>
      </c>
      <c r="E154" s="217" t="s">
        <v>1391</v>
      </c>
      <c r="F154" s="218" t="s">
        <v>1392</v>
      </c>
      <c r="G154" s="219" t="s">
        <v>237</v>
      </c>
      <c r="H154" s="220">
        <v>10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41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161</v>
      </c>
      <c r="AT154" s="228" t="s">
        <v>157</v>
      </c>
      <c r="AU154" s="228" t="s">
        <v>162</v>
      </c>
      <c r="AY154" s="14" t="s">
        <v>155</v>
      </c>
      <c r="BE154" s="229">
        <f>IF(N154="základná",J154,0)</f>
        <v>0</v>
      </c>
      <c r="BF154" s="229">
        <f>IF(N154="znížená",J154,0)</f>
        <v>0</v>
      </c>
      <c r="BG154" s="229">
        <f>IF(N154="zákl. prenesená",J154,0)</f>
        <v>0</v>
      </c>
      <c r="BH154" s="229">
        <f>IF(N154="zníž. prenesená",J154,0)</f>
        <v>0</v>
      </c>
      <c r="BI154" s="229">
        <f>IF(N154="nulová",J154,0)</f>
        <v>0</v>
      </c>
      <c r="BJ154" s="14" t="s">
        <v>162</v>
      </c>
      <c r="BK154" s="229">
        <f>ROUND(I154*H154,2)</f>
        <v>0</v>
      </c>
      <c r="BL154" s="14" t="s">
        <v>161</v>
      </c>
      <c r="BM154" s="228" t="s">
        <v>1908</v>
      </c>
    </row>
    <row r="155" s="2" customFormat="1" ht="21.75" customHeight="1">
      <c r="A155" s="35"/>
      <c r="B155" s="36"/>
      <c r="C155" s="230" t="s">
        <v>215</v>
      </c>
      <c r="D155" s="230" t="s">
        <v>193</v>
      </c>
      <c r="E155" s="231" t="s">
        <v>1909</v>
      </c>
      <c r="F155" s="232" t="s">
        <v>1910</v>
      </c>
      <c r="G155" s="233" t="s">
        <v>237</v>
      </c>
      <c r="H155" s="234">
        <v>10</v>
      </c>
      <c r="I155" s="235"/>
      <c r="J155" s="236">
        <f>ROUND(I155*H155,2)</f>
        <v>0</v>
      </c>
      <c r="K155" s="237"/>
      <c r="L155" s="238"/>
      <c r="M155" s="239" t="s">
        <v>1</v>
      </c>
      <c r="N155" s="240" t="s">
        <v>41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171</v>
      </c>
      <c r="AT155" s="228" t="s">
        <v>193</v>
      </c>
      <c r="AU155" s="228" t="s">
        <v>162</v>
      </c>
      <c r="AY155" s="14" t="s">
        <v>155</v>
      </c>
      <c r="BE155" s="229">
        <f>IF(N155="základná",J155,0)</f>
        <v>0</v>
      </c>
      <c r="BF155" s="229">
        <f>IF(N155="znížená",J155,0)</f>
        <v>0</v>
      </c>
      <c r="BG155" s="229">
        <f>IF(N155="zákl. prenesená",J155,0)</f>
        <v>0</v>
      </c>
      <c r="BH155" s="229">
        <f>IF(N155="zníž. prenesená",J155,0)</f>
        <v>0</v>
      </c>
      <c r="BI155" s="229">
        <f>IF(N155="nulová",J155,0)</f>
        <v>0</v>
      </c>
      <c r="BJ155" s="14" t="s">
        <v>162</v>
      </c>
      <c r="BK155" s="229">
        <f>ROUND(I155*H155,2)</f>
        <v>0</v>
      </c>
      <c r="BL155" s="14" t="s">
        <v>161</v>
      </c>
      <c r="BM155" s="228" t="s">
        <v>1911</v>
      </c>
    </row>
    <row r="156" s="2" customFormat="1" ht="21.75" customHeight="1">
      <c r="A156" s="35"/>
      <c r="B156" s="36"/>
      <c r="C156" s="216" t="s">
        <v>260</v>
      </c>
      <c r="D156" s="216" t="s">
        <v>157</v>
      </c>
      <c r="E156" s="217" t="s">
        <v>1912</v>
      </c>
      <c r="F156" s="218" t="s">
        <v>1913</v>
      </c>
      <c r="G156" s="219" t="s">
        <v>443</v>
      </c>
      <c r="H156" s="220">
        <v>45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41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161</v>
      </c>
      <c r="AT156" s="228" t="s">
        <v>157</v>
      </c>
      <c r="AU156" s="228" t="s">
        <v>162</v>
      </c>
      <c r="AY156" s="14" t="s">
        <v>155</v>
      </c>
      <c r="BE156" s="229">
        <f>IF(N156="základná",J156,0)</f>
        <v>0</v>
      </c>
      <c r="BF156" s="229">
        <f>IF(N156="znížená",J156,0)</f>
        <v>0</v>
      </c>
      <c r="BG156" s="229">
        <f>IF(N156="zákl. prenesená",J156,0)</f>
        <v>0</v>
      </c>
      <c r="BH156" s="229">
        <f>IF(N156="zníž. prenesená",J156,0)</f>
        <v>0</v>
      </c>
      <c r="BI156" s="229">
        <f>IF(N156="nulová",J156,0)</f>
        <v>0</v>
      </c>
      <c r="BJ156" s="14" t="s">
        <v>162</v>
      </c>
      <c r="BK156" s="229">
        <f>ROUND(I156*H156,2)</f>
        <v>0</v>
      </c>
      <c r="BL156" s="14" t="s">
        <v>161</v>
      </c>
      <c r="BM156" s="228" t="s">
        <v>1914</v>
      </c>
    </row>
    <row r="157" s="2" customFormat="1" ht="16.5" customHeight="1">
      <c r="A157" s="35"/>
      <c r="B157" s="36"/>
      <c r="C157" s="230" t="s">
        <v>220</v>
      </c>
      <c r="D157" s="230" t="s">
        <v>193</v>
      </c>
      <c r="E157" s="231" t="s">
        <v>1915</v>
      </c>
      <c r="F157" s="232" t="s">
        <v>1916</v>
      </c>
      <c r="G157" s="233" t="s">
        <v>443</v>
      </c>
      <c r="H157" s="234">
        <v>45</v>
      </c>
      <c r="I157" s="235"/>
      <c r="J157" s="236">
        <f>ROUND(I157*H157,2)</f>
        <v>0</v>
      </c>
      <c r="K157" s="237"/>
      <c r="L157" s="238"/>
      <c r="M157" s="239" t="s">
        <v>1</v>
      </c>
      <c r="N157" s="240" t="s">
        <v>41</v>
      </c>
      <c r="O157" s="88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171</v>
      </c>
      <c r="AT157" s="228" t="s">
        <v>193</v>
      </c>
      <c r="AU157" s="228" t="s">
        <v>162</v>
      </c>
      <c r="AY157" s="14" t="s">
        <v>155</v>
      </c>
      <c r="BE157" s="229">
        <f>IF(N157="základná",J157,0)</f>
        <v>0</v>
      </c>
      <c r="BF157" s="229">
        <f>IF(N157="znížená",J157,0)</f>
        <v>0</v>
      </c>
      <c r="BG157" s="229">
        <f>IF(N157="zákl. prenesená",J157,0)</f>
        <v>0</v>
      </c>
      <c r="BH157" s="229">
        <f>IF(N157="zníž. prenesená",J157,0)</f>
        <v>0</v>
      </c>
      <c r="BI157" s="229">
        <f>IF(N157="nulová",J157,0)</f>
        <v>0</v>
      </c>
      <c r="BJ157" s="14" t="s">
        <v>162</v>
      </c>
      <c r="BK157" s="229">
        <f>ROUND(I157*H157,2)</f>
        <v>0</v>
      </c>
      <c r="BL157" s="14" t="s">
        <v>161</v>
      </c>
      <c r="BM157" s="228" t="s">
        <v>1917</v>
      </c>
    </row>
    <row r="158" s="2" customFormat="1" ht="21.75" customHeight="1">
      <c r="A158" s="35"/>
      <c r="B158" s="36"/>
      <c r="C158" s="230" t="s">
        <v>267</v>
      </c>
      <c r="D158" s="230" t="s">
        <v>193</v>
      </c>
      <c r="E158" s="231" t="s">
        <v>1918</v>
      </c>
      <c r="F158" s="232" t="s">
        <v>1919</v>
      </c>
      <c r="G158" s="233" t="s">
        <v>443</v>
      </c>
      <c r="H158" s="234">
        <v>33</v>
      </c>
      <c r="I158" s="235"/>
      <c r="J158" s="236">
        <f>ROUND(I158*H158,2)</f>
        <v>0</v>
      </c>
      <c r="K158" s="237"/>
      <c r="L158" s="238"/>
      <c r="M158" s="239" t="s">
        <v>1</v>
      </c>
      <c r="N158" s="240" t="s">
        <v>41</v>
      </c>
      <c r="O158" s="88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171</v>
      </c>
      <c r="AT158" s="228" t="s">
        <v>193</v>
      </c>
      <c r="AU158" s="228" t="s">
        <v>162</v>
      </c>
      <c r="AY158" s="14" t="s">
        <v>155</v>
      </c>
      <c r="BE158" s="229">
        <f>IF(N158="základná",J158,0)</f>
        <v>0</v>
      </c>
      <c r="BF158" s="229">
        <f>IF(N158="znížená",J158,0)</f>
        <v>0</v>
      </c>
      <c r="BG158" s="229">
        <f>IF(N158="zákl. prenesená",J158,0)</f>
        <v>0</v>
      </c>
      <c r="BH158" s="229">
        <f>IF(N158="zníž. prenesená",J158,0)</f>
        <v>0</v>
      </c>
      <c r="BI158" s="229">
        <f>IF(N158="nulová",J158,0)</f>
        <v>0</v>
      </c>
      <c r="BJ158" s="14" t="s">
        <v>162</v>
      </c>
      <c r="BK158" s="229">
        <f>ROUND(I158*H158,2)</f>
        <v>0</v>
      </c>
      <c r="BL158" s="14" t="s">
        <v>161</v>
      </c>
      <c r="BM158" s="228" t="s">
        <v>1920</v>
      </c>
    </row>
    <row r="159" s="2" customFormat="1" ht="21.75" customHeight="1">
      <c r="A159" s="35"/>
      <c r="B159" s="36"/>
      <c r="C159" s="216" t="s">
        <v>223</v>
      </c>
      <c r="D159" s="216" t="s">
        <v>157</v>
      </c>
      <c r="E159" s="217" t="s">
        <v>1921</v>
      </c>
      <c r="F159" s="218" t="s">
        <v>1922</v>
      </c>
      <c r="G159" s="219" t="s">
        <v>443</v>
      </c>
      <c r="H159" s="220">
        <v>33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41</v>
      </c>
      <c r="O159" s="88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161</v>
      </c>
      <c r="AT159" s="228" t="s">
        <v>157</v>
      </c>
      <c r="AU159" s="228" t="s">
        <v>162</v>
      </c>
      <c r="AY159" s="14" t="s">
        <v>155</v>
      </c>
      <c r="BE159" s="229">
        <f>IF(N159="základná",J159,0)</f>
        <v>0</v>
      </c>
      <c r="BF159" s="229">
        <f>IF(N159="znížená",J159,0)</f>
        <v>0</v>
      </c>
      <c r="BG159" s="229">
        <f>IF(N159="zákl. prenesená",J159,0)</f>
        <v>0</v>
      </c>
      <c r="BH159" s="229">
        <f>IF(N159="zníž. prenesená",J159,0)</f>
        <v>0</v>
      </c>
      <c r="BI159" s="229">
        <f>IF(N159="nulová",J159,0)</f>
        <v>0</v>
      </c>
      <c r="BJ159" s="14" t="s">
        <v>162</v>
      </c>
      <c r="BK159" s="229">
        <f>ROUND(I159*H159,2)</f>
        <v>0</v>
      </c>
      <c r="BL159" s="14" t="s">
        <v>161</v>
      </c>
      <c r="BM159" s="228" t="s">
        <v>1923</v>
      </c>
    </row>
    <row r="160" s="2" customFormat="1" ht="16.5" customHeight="1">
      <c r="A160" s="35"/>
      <c r="B160" s="36"/>
      <c r="C160" s="216" t="s">
        <v>274</v>
      </c>
      <c r="D160" s="216" t="s">
        <v>157</v>
      </c>
      <c r="E160" s="217" t="s">
        <v>1924</v>
      </c>
      <c r="F160" s="218" t="s">
        <v>1925</v>
      </c>
      <c r="G160" s="219" t="s">
        <v>1926</v>
      </c>
      <c r="H160" s="220">
        <v>56</v>
      </c>
      <c r="I160" s="221"/>
      <c r="J160" s="222">
        <f>ROUND(I160*H160,2)</f>
        <v>0</v>
      </c>
      <c r="K160" s="223"/>
      <c r="L160" s="41"/>
      <c r="M160" s="224" t="s">
        <v>1</v>
      </c>
      <c r="N160" s="225" t="s">
        <v>41</v>
      </c>
      <c r="O160" s="88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161</v>
      </c>
      <c r="AT160" s="228" t="s">
        <v>157</v>
      </c>
      <c r="AU160" s="228" t="s">
        <v>162</v>
      </c>
      <c r="AY160" s="14" t="s">
        <v>155</v>
      </c>
      <c r="BE160" s="229">
        <f>IF(N160="základná",J160,0)</f>
        <v>0</v>
      </c>
      <c r="BF160" s="229">
        <f>IF(N160="znížená",J160,0)</f>
        <v>0</v>
      </c>
      <c r="BG160" s="229">
        <f>IF(N160="zákl. prenesená",J160,0)</f>
        <v>0</v>
      </c>
      <c r="BH160" s="229">
        <f>IF(N160="zníž. prenesená",J160,0)</f>
        <v>0</v>
      </c>
      <c r="BI160" s="229">
        <f>IF(N160="nulová",J160,0)</f>
        <v>0</v>
      </c>
      <c r="BJ160" s="14" t="s">
        <v>162</v>
      </c>
      <c r="BK160" s="229">
        <f>ROUND(I160*H160,2)</f>
        <v>0</v>
      </c>
      <c r="BL160" s="14" t="s">
        <v>161</v>
      </c>
      <c r="BM160" s="228" t="s">
        <v>1927</v>
      </c>
    </row>
    <row r="161" s="2" customFormat="1" ht="16.5" customHeight="1">
      <c r="A161" s="35"/>
      <c r="B161" s="36"/>
      <c r="C161" s="216" t="s">
        <v>227</v>
      </c>
      <c r="D161" s="216" t="s">
        <v>157</v>
      </c>
      <c r="E161" s="217" t="s">
        <v>1928</v>
      </c>
      <c r="F161" s="218" t="s">
        <v>1929</v>
      </c>
      <c r="G161" s="219" t="s">
        <v>1930</v>
      </c>
      <c r="H161" s="248"/>
      <c r="I161" s="221"/>
      <c r="J161" s="222">
        <f>ROUND(I161*H161,2)</f>
        <v>0</v>
      </c>
      <c r="K161" s="223"/>
      <c r="L161" s="41"/>
      <c r="M161" s="224" t="s">
        <v>1</v>
      </c>
      <c r="N161" s="225" t="s">
        <v>41</v>
      </c>
      <c r="O161" s="88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161</v>
      </c>
      <c r="AT161" s="228" t="s">
        <v>157</v>
      </c>
      <c r="AU161" s="228" t="s">
        <v>162</v>
      </c>
      <c r="AY161" s="14" t="s">
        <v>155</v>
      </c>
      <c r="BE161" s="229">
        <f>IF(N161="základná",J161,0)</f>
        <v>0</v>
      </c>
      <c r="BF161" s="229">
        <f>IF(N161="znížená",J161,0)</f>
        <v>0</v>
      </c>
      <c r="BG161" s="229">
        <f>IF(N161="zákl. prenesená",J161,0)</f>
        <v>0</v>
      </c>
      <c r="BH161" s="229">
        <f>IF(N161="zníž. prenesená",J161,0)</f>
        <v>0</v>
      </c>
      <c r="BI161" s="229">
        <f>IF(N161="nulová",J161,0)</f>
        <v>0</v>
      </c>
      <c r="BJ161" s="14" t="s">
        <v>162</v>
      </c>
      <c r="BK161" s="229">
        <f>ROUND(I161*H161,2)</f>
        <v>0</v>
      </c>
      <c r="BL161" s="14" t="s">
        <v>161</v>
      </c>
      <c r="BM161" s="228" t="s">
        <v>1931</v>
      </c>
    </row>
    <row r="162" s="2" customFormat="1" ht="16.5" customHeight="1">
      <c r="A162" s="35"/>
      <c r="B162" s="36"/>
      <c r="C162" s="216" t="s">
        <v>281</v>
      </c>
      <c r="D162" s="216" t="s">
        <v>157</v>
      </c>
      <c r="E162" s="217" t="s">
        <v>1932</v>
      </c>
      <c r="F162" s="218" t="s">
        <v>1933</v>
      </c>
      <c r="G162" s="219" t="s">
        <v>1930</v>
      </c>
      <c r="H162" s="248"/>
      <c r="I162" s="221"/>
      <c r="J162" s="222">
        <f>ROUND(I162*H162,2)</f>
        <v>0</v>
      </c>
      <c r="K162" s="223"/>
      <c r="L162" s="41"/>
      <c r="M162" s="224" t="s">
        <v>1</v>
      </c>
      <c r="N162" s="225" t="s">
        <v>41</v>
      </c>
      <c r="O162" s="88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161</v>
      </c>
      <c r="AT162" s="228" t="s">
        <v>157</v>
      </c>
      <c r="AU162" s="228" t="s">
        <v>162</v>
      </c>
      <c r="AY162" s="14" t="s">
        <v>155</v>
      </c>
      <c r="BE162" s="229">
        <f>IF(N162="základná",J162,0)</f>
        <v>0</v>
      </c>
      <c r="BF162" s="229">
        <f>IF(N162="znížená",J162,0)</f>
        <v>0</v>
      </c>
      <c r="BG162" s="229">
        <f>IF(N162="zákl. prenesená",J162,0)</f>
        <v>0</v>
      </c>
      <c r="BH162" s="229">
        <f>IF(N162="zníž. prenesená",J162,0)</f>
        <v>0</v>
      </c>
      <c r="BI162" s="229">
        <f>IF(N162="nulová",J162,0)</f>
        <v>0</v>
      </c>
      <c r="BJ162" s="14" t="s">
        <v>162</v>
      </c>
      <c r="BK162" s="229">
        <f>ROUND(I162*H162,2)</f>
        <v>0</v>
      </c>
      <c r="BL162" s="14" t="s">
        <v>161</v>
      </c>
      <c r="BM162" s="228" t="s">
        <v>1934</v>
      </c>
    </row>
    <row r="163" s="2" customFormat="1" ht="16.5" customHeight="1">
      <c r="A163" s="35"/>
      <c r="B163" s="36"/>
      <c r="C163" s="216" t="s">
        <v>230</v>
      </c>
      <c r="D163" s="216" t="s">
        <v>157</v>
      </c>
      <c r="E163" s="217" t="s">
        <v>1935</v>
      </c>
      <c r="F163" s="218" t="s">
        <v>1936</v>
      </c>
      <c r="G163" s="219" t="s">
        <v>1930</v>
      </c>
      <c r="H163" s="248"/>
      <c r="I163" s="221"/>
      <c r="J163" s="222">
        <f>ROUND(I163*H163,2)</f>
        <v>0</v>
      </c>
      <c r="K163" s="223"/>
      <c r="L163" s="41"/>
      <c r="M163" s="224" t="s">
        <v>1</v>
      </c>
      <c r="N163" s="225" t="s">
        <v>41</v>
      </c>
      <c r="O163" s="88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161</v>
      </c>
      <c r="AT163" s="228" t="s">
        <v>157</v>
      </c>
      <c r="AU163" s="228" t="s">
        <v>162</v>
      </c>
      <c r="AY163" s="14" t="s">
        <v>155</v>
      </c>
      <c r="BE163" s="229">
        <f>IF(N163="základná",J163,0)</f>
        <v>0</v>
      </c>
      <c r="BF163" s="229">
        <f>IF(N163="znížená",J163,0)</f>
        <v>0</v>
      </c>
      <c r="BG163" s="229">
        <f>IF(N163="zákl. prenesená",J163,0)</f>
        <v>0</v>
      </c>
      <c r="BH163" s="229">
        <f>IF(N163="zníž. prenesená",J163,0)</f>
        <v>0</v>
      </c>
      <c r="BI163" s="229">
        <f>IF(N163="nulová",J163,0)</f>
        <v>0</v>
      </c>
      <c r="BJ163" s="14" t="s">
        <v>162</v>
      </c>
      <c r="BK163" s="229">
        <f>ROUND(I163*H163,2)</f>
        <v>0</v>
      </c>
      <c r="BL163" s="14" t="s">
        <v>161</v>
      </c>
      <c r="BM163" s="228" t="s">
        <v>1937</v>
      </c>
    </row>
    <row r="164" s="2" customFormat="1" ht="16.5" customHeight="1">
      <c r="A164" s="35"/>
      <c r="B164" s="36"/>
      <c r="C164" s="216" t="s">
        <v>289</v>
      </c>
      <c r="D164" s="216" t="s">
        <v>157</v>
      </c>
      <c r="E164" s="217" t="s">
        <v>1938</v>
      </c>
      <c r="F164" s="218" t="s">
        <v>1939</v>
      </c>
      <c r="G164" s="219" t="s">
        <v>1930</v>
      </c>
      <c r="H164" s="248"/>
      <c r="I164" s="221"/>
      <c r="J164" s="222">
        <f>ROUND(I164*H164,2)</f>
        <v>0</v>
      </c>
      <c r="K164" s="223"/>
      <c r="L164" s="41"/>
      <c r="M164" s="224" t="s">
        <v>1</v>
      </c>
      <c r="N164" s="225" t="s">
        <v>41</v>
      </c>
      <c r="O164" s="88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161</v>
      </c>
      <c r="AT164" s="228" t="s">
        <v>157</v>
      </c>
      <c r="AU164" s="228" t="s">
        <v>162</v>
      </c>
      <c r="AY164" s="14" t="s">
        <v>155</v>
      </c>
      <c r="BE164" s="229">
        <f>IF(N164="základná",J164,0)</f>
        <v>0</v>
      </c>
      <c r="BF164" s="229">
        <f>IF(N164="znížená",J164,0)</f>
        <v>0</v>
      </c>
      <c r="BG164" s="229">
        <f>IF(N164="zákl. prenesená",J164,0)</f>
        <v>0</v>
      </c>
      <c r="BH164" s="229">
        <f>IF(N164="zníž. prenesená",J164,0)</f>
        <v>0</v>
      </c>
      <c r="BI164" s="229">
        <f>IF(N164="nulová",J164,0)</f>
        <v>0</v>
      </c>
      <c r="BJ164" s="14" t="s">
        <v>162</v>
      </c>
      <c r="BK164" s="229">
        <f>ROUND(I164*H164,2)</f>
        <v>0</v>
      </c>
      <c r="BL164" s="14" t="s">
        <v>161</v>
      </c>
      <c r="BM164" s="228" t="s">
        <v>1940</v>
      </c>
    </row>
    <row r="165" s="12" customFormat="1" ht="25.92" customHeight="1">
      <c r="A165" s="12"/>
      <c r="B165" s="200"/>
      <c r="C165" s="201"/>
      <c r="D165" s="202" t="s">
        <v>74</v>
      </c>
      <c r="E165" s="203" t="s">
        <v>1941</v>
      </c>
      <c r="F165" s="203" t="s">
        <v>1942</v>
      </c>
      <c r="G165" s="201"/>
      <c r="H165" s="201"/>
      <c r="I165" s="204"/>
      <c r="J165" s="205">
        <f>BK165</f>
        <v>0</v>
      </c>
      <c r="K165" s="201"/>
      <c r="L165" s="206"/>
      <c r="M165" s="207"/>
      <c r="N165" s="208"/>
      <c r="O165" s="208"/>
      <c r="P165" s="209">
        <f>P166</f>
        <v>0</v>
      </c>
      <c r="Q165" s="208"/>
      <c r="R165" s="209">
        <f>R166</f>
        <v>0</v>
      </c>
      <c r="S165" s="208"/>
      <c r="T165" s="210">
        <f>T166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1" t="s">
        <v>161</v>
      </c>
      <c r="AT165" s="212" t="s">
        <v>74</v>
      </c>
      <c r="AU165" s="212" t="s">
        <v>75</v>
      </c>
      <c r="AY165" s="211" t="s">
        <v>155</v>
      </c>
      <c r="BK165" s="213">
        <f>BK166</f>
        <v>0</v>
      </c>
    </row>
    <row r="166" s="2" customFormat="1" ht="16.5" customHeight="1">
      <c r="A166" s="35"/>
      <c r="B166" s="36"/>
      <c r="C166" s="216" t="s">
        <v>234</v>
      </c>
      <c r="D166" s="216" t="s">
        <v>157</v>
      </c>
      <c r="E166" s="217" t="s">
        <v>1943</v>
      </c>
      <c r="F166" s="218" t="s">
        <v>1944</v>
      </c>
      <c r="G166" s="219" t="s">
        <v>1272</v>
      </c>
      <c r="H166" s="220">
        <v>1</v>
      </c>
      <c r="I166" s="221"/>
      <c r="J166" s="222">
        <f>ROUND(I166*H166,2)</f>
        <v>0</v>
      </c>
      <c r="K166" s="223"/>
      <c r="L166" s="41"/>
      <c r="M166" s="241" t="s">
        <v>1</v>
      </c>
      <c r="N166" s="242" t="s">
        <v>41</v>
      </c>
      <c r="O166" s="243"/>
      <c r="P166" s="244">
        <f>O166*H166</f>
        <v>0</v>
      </c>
      <c r="Q166" s="244">
        <v>0</v>
      </c>
      <c r="R166" s="244">
        <f>Q166*H166</f>
        <v>0</v>
      </c>
      <c r="S166" s="244">
        <v>0</v>
      </c>
      <c r="T166" s="24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161</v>
      </c>
      <c r="AT166" s="228" t="s">
        <v>157</v>
      </c>
      <c r="AU166" s="228" t="s">
        <v>83</v>
      </c>
      <c r="AY166" s="14" t="s">
        <v>155</v>
      </c>
      <c r="BE166" s="229">
        <f>IF(N166="základná",J166,0)</f>
        <v>0</v>
      </c>
      <c r="BF166" s="229">
        <f>IF(N166="znížená",J166,0)</f>
        <v>0</v>
      </c>
      <c r="BG166" s="229">
        <f>IF(N166="zákl. prenesená",J166,0)</f>
        <v>0</v>
      </c>
      <c r="BH166" s="229">
        <f>IF(N166="zníž. prenesená",J166,0)</f>
        <v>0</v>
      </c>
      <c r="BI166" s="229">
        <f>IF(N166="nulová",J166,0)</f>
        <v>0</v>
      </c>
      <c r="BJ166" s="14" t="s">
        <v>162</v>
      </c>
      <c r="BK166" s="229">
        <f>ROUND(I166*H166,2)</f>
        <v>0</v>
      </c>
      <c r="BL166" s="14" t="s">
        <v>161</v>
      </c>
      <c r="BM166" s="228" t="s">
        <v>1945</v>
      </c>
    </row>
    <row r="167" s="2" customFormat="1" ht="6.96" customHeight="1">
      <c r="A167" s="35"/>
      <c r="B167" s="63"/>
      <c r="C167" s="64"/>
      <c r="D167" s="64"/>
      <c r="E167" s="64"/>
      <c r="F167" s="64"/>
      <c r="G167" s="64"/>
      <c r="H167" s="64"/>
      <c r="I167" s="64"/>
      <c r="J167" s="64"/>
      <c r="K167" s="64"/>
      <c r="L167" s="41"/>
      <c r="M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</row>
  </sheetData>
  <sheetProtection sheet="1" autoFilter="0" formatColumns="0" formatRows="0" objects="1" scenarios="1" spinCount="100000" saltValue="k8oZ9okyY4AYvn4NvMglT3CIB+TvnRM+1tvR47JQ10hU/0JPsQ2MDdTs8cSuI6a+7vErffQRv38efEIuIdD/xg==" hashValue="T/eDq8lLQhxs1igd+yagT9/xk6HGzRb7evuDphinReyQgcVLLkFJO/Sciuv+xUJF9T7oLmHyS5U6qc46cjYmdQ==" algorithmName="SHA-512" password="CC35"/>
  <autoFilter ref="C121:K166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Miroslav Čech</dc:creator>
  <cp:lastModifiedBy>Miroslav Čech</cp:lastModifiedBy>
  <dcterms:created xsi:type="dcterms:W3CDTF">2021-01-15T13:31:43Z</dcterms:created>
  <dcterms:modified xsi:type="dcterms:W3CDTF">2021-01-15T13:32:05Z</dcterms:modified>
</cp:coreProperties>
</file>